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libertymutualapc-my.sharepoint.com/personal/dichdzung_khuu_libertyinsurance_com_vn/Documents/3. Events &amp; Production/2023/231031 Non Motor Proposal PDPD/New/"/>
    </mc:Choice>
  </mc:AlternateContent>
  <xr:revisionPtr revIDLastSave="0" documentId="8_{7B487E79-CEED-4986-9B65-543C41D77309}" xr6:coauthVersionLast="47" xr6:coauthVersionMax="47" xr10:uidLastSave="{00000000-0000-0000-0000-000000000000}"/>
  <workbookProtection workbookPassword="D8BF" lockStructure="1"/>
  <bookViews>
    <workbookView xWindow="1275" yWindow="-120" windowWidth="37245" windowHeight="16440" xr2:uid="{00000000-000D-0000-FFFF-FFFF00000000}"/>
  </bookViews>
  <sheets>
    <sheet name="LibertySMECare - AF" sheetId="1" r:id="rId1"/>
    <sheet name="Rates" sheetId="2" state="hidden" r:id="rId2"/>
  </sheets>
  <definedNames>
    <definedName name="_xlnm.Print_Area" localSheetId="0">'LibertySMECare - AF'!$B$2:$M$734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4" i="1" l="1"/>
  <c r="I605" i="1" s="1"/>
  <c r="J534" i="1"/>
  <c r="J432" i="1"/>
  <c r="J330" i="1"/>
  <c r="J228" i="1"/>
  <c r="J126" i="1"/>
  <c r="G111" i="1"/>
  <c r="G117" i="1" s="1"/>
  <c r="G113" i="1"/>
  <c r="G521" i="1"/>
  <c r="F32" i="2"/>
  <c r="F33" i="2"/>
  <c r="F35" i="2"/>
  <c r="F34" i="2"/>
  <c r="E33" i="2"/>
  <c r="E34" i="2"/>
  <c r="E35" i="2"/>
  <c r="E32" i="2"/>
  <c r="J124" i="1"/>
  <c r="D33" i="2"/>
  <c r="D34" i="2"/>
  <c r="D35" i="2"/>
  <c r="D32" i="2"/>
  <c r="C33" i="2"/>
  <c r="C34" i="2"/>
  <c r="C35" i="2"/>
  <c r="C32" i="2"/>
  <c r="B33" i="2"/>
  <c r="B34" i="2"/>
  <c r="B35" i="2"/>
  <c r="B32" i="2"/>
  <c r="I573" i="1"/>
  <c r="I572" i="1"/>
  <c r="I571" i="1"/>
  <c r="I471" i="1"/>
  <c r="I470" i="1"/>
  <c r="I469" i="1"/>
  <c r="I369" i="1"/>
  <c r="I368" i="1"/>
  <c r="I367" i="1"/>
  <c r="I267" i="1"/>
  <c r="I265" i="1"/>
  <c r="I266" i="1"/>
  <c r="I164" i="1"/>
  <c r="I163" i="1"/>
  <c r="I162" i="1"/>
  <c r="J564" i="1"/>
  <c r="J563" i="1"/>
  <c r="J562" i="1"/>
  <c r="J462" i="1"/>
  <c r="J461" i="1"/>
  <c r="J460" i="1"/>
  <c r="J360" i="1"/>
  <c r="J359" i="1"/>
  <c r="J358" i="1"/>
  <c r="J361" i="1" s="1"/>
  <c r="J258" i="1"/>
  <c r="J257" i="1"/>
  <c r="J259" i="1" s="1"/>
  <c r="J256" i="1"/>
  <c r="J155" i="1"/>
  <c r="J154" i="1"/>
  <c r="J153" i="1"/>
  <c r="G545" i="1"/>
  <c r="G550" i="1"/>
  <c r="G543" i="1"/>
  <c r="J550" i="1"/>
  <c r="G506" i="1"/>
  <c r="G504" i="1"/>
  <c r="G502" i="1"/>
  <c r="G510" i="1" s="1"/>
  <c r="G500" i="1"/>
  <c r="G443" i="1"/>
  <c r="J448" i="1"/>
  <c r="G441" i="1"/>
  <c r="G404" i="1"/>
  <c r="G402" i="1"/>
  <c r="G400" i="1"/>
  <c r="G398" i="1"/>
  <c r="J408" i="1"/>
  <c r="G341" i="1"/>
  <c r="G339" i="1"/>
  <c r="G346" i="1" s="1"/>
  <c r="G302" i="1"/>
  <c r="G300" i="1"/>
  <c r="G298" i="1"/>
  <c r="G296" i="1"/>
  <c r="G239" i="1"/>
  <c r="G237" i="1"/>
  <c r="G244" i="1" s="1"/>
  <c r="J244" i="1"/>
  <c r="G200" i="1"/>
  <c r="G198" i="1"/>
  <c r="G196" i="1"/>
  <c r="G194" i="1"/>
  <c r="G137" i="1"/>
  <c r="G135" i="1"/>
  <c r="G141" i="1" s="1"/>
  <c r="G98" i="1"/>
  <c r="G96" i="1"/>
  <c r="G94" i="1"/>
  <c r="G92" i="1"/>
  <c r="G124" i="1"/>
  <c r="G126" i="1" s="1"/>
  <c r="G228" i="1" s="1"/>
  <c r="G328" i="1"/>
  <c r="J328" i="1"/>
  <c r="G534" i="1"/>
  <c r="G330" i="1"/>
  <c r="G162" i="1"/>
  <c r="J162" i="1" s="1"/>
  <c r="G532" i="1"/>
  <c r="J532" i="1"/>
  <c r="G571" i="1"/>
  <c r="G164" i="1"/>
  <c r="G163" i="1"/>
  <c r="G267" i="1"/>
  <c r="J267" i="1" s="1"/>
  <c r="G266" i="1"/>
  <c r="J266" i="1" s="1"/>
  <c r="G265" i="1"/>
  <c r="J265" i="1" s="1"/>
  <c r="G369" i="1"/>
  <c r="J369" i="1" s="1"/>
  <c r="G368" i="1"/>
  <c r="J368" i="1"/>
  <c r="G367" i="1"/>
  <c r="J367" i="1" s="1"/>
  <c r="G471" i="1"/>
  <c r="J471" i="1" s="1"/>
  <c r="G470" i="1"/>
  <c r="J470" i="1" s="1"/>
  <c r="G469" i="1"/>
  <c r="G573" i="1"/>
  <c r="G572" i="1"/>
  <c r="D56" i="2"/>
  <c r="B55" i="2"/>
  <c r="B52" i="2"/>
  <c r="D51" i="2"/>
  <c r="B47" i="2"/>
  <c r="G215" i="1"/>
  <c r="G419" i="1"/>
  <c r="G317" i="1"/>
  <c r="G213" i="1"/>
  <c r="G430" i="1"/>
  <c r="J430" i="1"/>
  <c r="G226" i="1"/>
  <c r="J226" i="1"/>
  <c r="P612" i="1"/>
  <c r="F610" i="1" s="1"/>
  <c r="G519" i="1"/>
  <c r="G525" i="1" s="1"/>
  <c r="G417" i="1"/>
  <c r="G423" i="1" s="1"/>
  <c r="J117" i="1"/>
  <c r="G315" i="1"/>
  <c r="G321" i="1" s="1"/>
  <c r="G432" i="1"/>
  <c r="J423" i="1"/>
  <c r="J321" i="1"/>
  <c r="J219" i="1"/>
  <c r="J510" i="1"/>
  <c r="J141" i="1"/>
  <c r="J525" i="1"/>
  <c r="J102" i="1"/>
  <c r="O610" i="1" s="1"/>
  <c r="J346" i="1"/>
  <c r="J306" i="1"/>
  <c r="J204" i="1"/>
  <c r="F612" i="1"/>
  <c r="G408" i="1"/>
  <c r="P610" i="1"/>
  <c r="J572" i="1" l="1"/>
  <c r="J463" i="1"/>
  <c r="J469" i="1"/>
  <c r="J472" i="1" s="1"/>
  <c r="J565" i="1"/>
  <c r="J573" i="1"/>
  <c r="G219" i="1"/>
  <c r="J163" i="1"/>
  <c r="J164" i="1"/>
  <c r="J268" i="1"/>
  <c r="J270" i="1" s="1"/>
  <c r="G204" i="1"/>
  <c r="J165" i="1"/>
  <c r="J167" i="1" s="1"/>
  <c r="G102" i="1"/>
  <c r="G306" i="1"/>
  <c r="G448" i="1"/>
  <c r="J156" i="1"/>
  <c r="J370" i="1"/>
  <c r="J372" i="1" s="1"/>
  <c r="J571" i="1"/>
  <c r="J574" i="1" s="1"/>
  <c r="J576" i="1" l="1"/>
  <c r="F614" i="1"/>
  <c r="F616" i="1" s="1"/>
  <c r="J474" i="1"/>
</calcChain>
</file>

<file path=xl/sharedStrings.xml><?xml version="1.0" encoding="utf-8"?>
<sst xmlns="http://schemas.openxmlformats.org/spreadsheetml/2006/main" count="573" uniqueCount="257">
  <si>
    <r>
      <rPr>
        <b/>
        <sz val="11"/>
        <color indexed="8"/>
        <rFont val="Calibri"/>
        <family val="2"/>
      </rPr>
      <t>Registered Business Name</t>
    </r>
    <r>
      <rPr>
        <sz val="11"/>
        <color theme="1"/>
        <rFont val="Calibri"/>
        <family val="2"/>
        <scheme val="minor"/>
      </rPr>
      <t xml:space="preserve"> / Tên đăng ký kinh doanh:</t>
    </r>
  </si>
  <si>
    <r>
      <rPr>
        <b/>
        <sz val="11"/>
        <color indexed="8"/>
        <rFont val="Calibri"/>
        <family val="2"/>
      </rPr>
      <t>Mailing address</t>
    </r>
    <r>
      <rPr>
        <sz val="11"/>
        <color theme="1"/>
        <rFont val="Calibri"/>
        <family val="2"/>
        <scheme val="minor"/>
      </rPr>
      <t xml:space="preserve"> / Địa chỉ giao dịch:</t>
    </r>
  </si>
  <si>
    <r>
      <rPr>
        <b/>
        <sz val="11"/>
        <color indexed="8"/>
        <rFont val="Calibri"/>
        <family val="2"/>
      </rPr>
      <t>Tel No.</t>
    </r>
    <r>
      <rPr>
        <sz val="11"/>
        <color theme="1"/>
        <rFont val="Calibri"/>
        <family val="2"/>
        <scheme val="minor"/>
      </rPr>
      <t xml:space="preserve"> / Số điện thoại:</t>
    </r>
  </si>
  <si>
    <r>
      <rPr>
        <b/>
        <sz val="11"/>
        <color indexed="8"/>
        <rFont val="Calibri"/>
        <family val="2"/>
      </rPr>
      <t>Fax No.</t>
    </r>
    <r>
      <rPr>
        <sz val="11"/>
        <color theme="1"/>
        <rFont val="Calibri"/>
        <family val="2"/>
        <scheme val="minor"/>
      </rPr>
      <t xml:space="preserve"> / Số fax:</t>
    </r>
  </si>
  <si>
    <r>
      <rPr>
        <b/>
        <sz val="11"/>
        <color indexed="8"/>
        <rFont val="Calibri"/>
        <family val="2"/>
      </rPr>
      <t xml:space="preserve">Nature of Business (Please provide full description) </t>
    </r>
    <r>
      <rPr>
        <sz val="11"/>
        <color theme="1"/>
        <rFont val="Calibri"/>
        <family val="2"/>
        <scheme val="minor"/>
      </rPr>
      <t>/ Ngành nghề kinh doanh (xin miêu tả chi tiết):</t>
    </r>
  </si>
  <si>
    <r>
      <rPr>
        <b/>
        <sz val="11"/>
        <color indexed="8"/>
        <rFont val="Calibri"/>
        <family val="2"/>
      </rPr>
      <t>Number of Years in Business</t>
    </r>
    <r>
      <rPr>
        <sz val="11"/>
        <color theme="1"/>
        <rFont val="Calibri"/>
        <family val="2"/>
        <scheme val="minor"/>
      </rPr>
      <t xml:space="preserve"> / Số năm hoạt động kinh doanh:</t>
    </r>
  </si>
  <si>
    <r>
      <t xml:space="preserve">From / </t>
    </r>
    <r>
      <rPr>
        <sz val="11"/>
        <color theme="1"/>
        <rFont val="Calibri"/>
        <family val="2"/>
        <scheme val="minor"/>
      </rPr>
      <t>Từ:</t>
    </r>
  </si>
  <si>
    <r>
      <t xml:space="preserve">To / </t>
    </r>
    <r>
      <rPr>
        <sz val="11"/>
        <color theme="1"/>
        <rFont val="Calibri"/>
        <family val="2"/>
        <scheme val="minor"/>
      </rPr>
      <t>Đến:</t>
    </r>
  </si>
  <si>
    <r>
      <rPr>
        <b/>
        <sz val="11"/>
        <color indexed="8"/>
        <rFont val="Calibri"/>
        <family val="2"/>
      </rPr>
      <t>Yes</t>
    </r>
    <r>
      <rPr>
        <sz val="11"/>
        <color theme="1"/>
        <rFont val="Calibri"/>
        <family val="2"/>
        <scheme val="minor"/>
      </rPr>
      <t xml:space="preserve"> / Có</t>
    </r>
  </si>
  <si>
    <r>
      <rPr>
        <b/>
        <sz val="11"/>
        <color indexed="8"/>
        <rFont val="Calibri"/>
        <family val="2"/>
      </rPr>
      <t xml:space="preserve">No </t>
    </r>
    <r>
      <rPr>
        <sz val="11"/>
        <color theme="1"/>
        <rFont val="Calibri"/>
        <family val="2"/>
        <scheme val="minor"/>
      </rPr>
      <t>/ Không</t>
    </r>
  </si>
  <si>
    <r>
      <t xml:space="preserve">Owned </t>
    </r>
    <r>
      <rPr>
        <sz val="11"/>
        <color theme="1"/>
        <rFont val="Calibri"/>
        <family val="2"/>
        <scheme val="minor"/>
      </rPr>
      <t xml:space="preserve">/ Sở hữu riêng </t>
    </r>
  </si>
  <si>
    <r>
      <t>Rented</t>
    </r>
    <r>
      <rPr>
        <sz val="11"/>
        <color theme="1"/>
        <rFont val="Calibri"/>
        <family val="2"/>
        <scheme val="minor"/>
      </rPr>
      <t xml:space="preserve"> / Thuê</t>
    </r>
  </si>
  <si>
    <r>
      <rPr>
        <b/>
        <sz val="11"/>
        <color indexed="8"/>
        <rFont val="Calibri"/>
        <family val="2"/>
      </rPr>
      <t>If Yes, please specify the nature of occupancy of other</t>
    </r>
    <r>
      <rPr>
        <sz val="11"/>
        <color theme="1"/>
        <rFont val="Calibri"/>
        <family val="2"/>
        <scheme val="minor"/>
      </rPr>
      <t xml:space="preserve"> / Nếu Có, xin nêu rõ mục đích sử dụng của bên khác đó:</t>
    </r>
  </si>
  <si>
    <r>
      <rPr>
        <b/>
        <sz val="11"/>
        <color indexed="8"/>
        <rFont val="Calibri"/>
        <family val="2"/>
      </rPr>
      <t xml:space="preserve">Please give full particulars of all losses of the Business at the Location during the last 5 years </t>
    </r>
    <r>
      <rPr>
        <sz val="11"/>
        <color theme="1"/>
        <rFont val="Calibri"/>
        <family val="2"/>
        <scheme val="minor"/>
      </rPr>
      <t>/ Cho biết chi tiết của tất cả các tổn thất của doanh nghiệp tại địa điểm yêu cầu bảo hiểm trong 5 năm gần đây.</t>
    </r>
  </si>
  <si>
    <t>Date of Loss</t>
  </si>
  <si>
    <t>Ngày xảy ra thiệt hại</t>
  </si>
  <si>
    <t>Nature of Loss</t>
  </si>
  <si>
    <t>Bản chất của thiệt hại</t>
  </si>
  <si>
    <t>Amount of Loss (VND)</t>
  </si>
  <si>
    <t>Số tiền tổn thất (VND)</t>
  </si>
  <si>
    <r>
      <rPr>
        <b/>
        <sz val="11"/>
        <color indexed="8"/>
        <rFont val="Calibri"/>
        <family val="2"/>
      </rPr>
      <t>Has any insurance company ever</t>
    </r>
    <r>
      <rPr>
        <sz val="11"/>
        <color theme="1"/>
        <rFont val="Calibri"/>
        <family val="2"/>
        <scheme val="minor"/>
      </rPr>
      <t xml:space="preserve"> / Có công ty bảo hiểm nào đã từng:</t>
    </r>
  </si>
  <si>
    <t xml:space="preserve">(a)  declined your Proposal?  </t>
  </si>
  <si>
    <t xml:space="preserve">     từ chối Giấy yêu cầu bảo hiểm của quý vị?</t>
  </si>
  <si>
    <t xml:space="preserve">(b)  required special terms to insure you? </t>
  </si>
  <si>
    <t xml:space="preserve">     áp dụng điều kiện đặc biệt trong bảo hiểm của quý vị?</t>
  </si>
  <si>
    <t xml:space="preserve">(c)  cancelled or refused to renew your Policy? </t>
  </si>
  <si>
    <t xml:space="preserve">     hủy bỏ hay từ chối tái tục bảo hiểm của quý vị?</t>
  </si>
  <si>
    <t>No.</t>
  </si>
  <si>
    <r>
      <t>Description</t>
    </r>
    <r>
      <rPr>
        <sz val="11"/>
        <color theme="1"/>
        <rFont val="Calibri"/>
        <family val="2"/>
        <scheme val="minor"/>
      </rPr>
      <t>/Miêu tả</t>
    </r>
  </si>
  <si>
    <r>
      <t>New Replacement Value</t>
    </r>
    <r>
      <rPr>
        <sz val="11"/>
        <color theme="1"/>
        <rFont val="Calibri"/>
        <family val="2"/>
        <scheme val="minor"/>
      </rPr>
      <t>/Giá trị thay thế mới</t>
    </r>
  </si>
  <si>
    <r>
      <rPr>
        <b/>
        <sz val="11"/>
        <color indexed="8"/>
        <rFont val="Calibri"/>
        <family val="2"/>
      </rPr>
      <t>Total New Replacement Value</t>
    </r>
    <r>
      <rPr>
        <sz val="11"/>
        <color theme="1"/>
        <rFont val="Calibri"/>
        <family val="2"/>
        <scheme val="minor"/>
      </rPr>
      <t>/Tổng giá trị thay thế mới</t>
    </r>
  </si>
  <si>
    <r>
      <rPr>
        <b/>
        <sz val="11"/>
        <color indexed="8"/>
        <rFont val="Calibri"/>
        <family val="2"/>
      </rPr>
      <t>Cash at the Company</t>
    </r>
    <r>
      <rPr>
        <sz val="11"/>
        <color theme="1"/>
        <rFont val="Calibri"/>
        <family val="2"/>
        <scheme val="minor"/>
      </rPr>
      <t xml:space="preserve"> / nộp tiền mặt tại Công ty Bảo hiểm</t>
    </r>
  </si>
  <si>
    <r>
      <rPr>
        <b/>
        <sz val="11"/>
        <color indexed="8"/>
        <rFont val="Calibri"/>
        <family val="2"/>
      </rPr>
      <t>Bank transfer</t>
    </r>
    <r>
      <rPr>
        <sz val="11"/>
        <color theme="1"/>
        <rFont val="Calibri"/>
        <family val="2"/>
        <scheme val="minor"/>
      </rPr>
      <t xml:space="preserve"> / chuyển khoản </t>
    </r>
  </si>
  <si>
    <r>
      <rPr>
        <b/>
        <sz val="11"/>
        <color indexed="8"/>
        <rFont val="Calibri"/>
        <family val="2"/>
      </rPr>
      <t xml:space="preserve">Cash via Agent or Sales staff </t>
    </r>
    <r>
      <rPr>
        <sz val="11"/>
        <color theme="1"/>
        <rFont val="Calibri"/>
        <family val="2"/>
        <scheme val="minor"/>
      </rPr>
      <t>/ nộp tiền mặt cho Đại lý hay cho nhân viên bán hàng của Công ty Bảo hiểm</t>
    </r>
  </si>
  <si>
    <r>
      <t>English</t>
    </r>
    <r>
      <rPr>
        <sz val="11"/>
        <color theme="1"/>
        <rFont val="Calibri"/>
        <family val="2"/>
        <scheme val="minor"/>
      </rPr>
      <t xml:space="preserve"> / Tiếng Anh  </t>
    </r>
  </si>
  <si>
    <r>
      <t>Vietnamese</t>
    </r>
    <r>
      <rPr>
        <sz val="11"/>
        <color theme="1"/>
        <rFont val="Calibri"/>
        <family val="2"/>
        <scheme val="minor"/>
      </rPr>
      <t xml:space="preserve"> / Tiếng Việt</t>
    </r>
  </si>
  <si>
    <r>
      <rPr>
        <b/>
        <sz val="11"/>
        <color indexed="8"/>
        <rFont val="Calibri"/>
        <family val="2"/>
      </rPr>
      <t>Date</t>
    </r>
    <r>
      <rPr>
        <sz val="11"/>
        <color theme="1"/>
        <rFont val="Calibri"/>
        <family val="2"/>
        <scheme val="minor"/>
      </rPr>
      <t xml:space="preserve">/Ngày </t>
    </r>
  </si>
  <si>
    <r>
      <rPr>
        <b/>
        <sz val="11"/>
        <color indexed="8"/>
        <rFont val="Calibri"/>
        <family val="2"/>
      </rPr>
      <t>The liability of the Company does not commence until this Proposal has been accepted by the Company.</t>
    </r>
    <r>
      <rPr>
        <sz val="11"/>
        <color theme="1"/>
        <rFont val="Calibri"/>
        <family val="2"/>
        <scheme val="minor"/>
      </rPr>
      <t xml:space="preserve">
Trách nhiệm của Công ty sẽ không phát sinh cho đến khi Giấy yêu cầu bảo hiểm này được Công ty chấp thuận.</t>
    </r>
  </si>
  <si>
    <r>
      <rPr>
        <b/>
        <sz val="11"/>
        <color indexed="8"/>
        <rFont val="Calibri"/>
        <family val="2"/>
      </rPr>
      <t>Intermediary</t>
    </r>
    <r>
      <rPr>
        <sz val="11"/>
        <color theme="1"/>
        <rFont val="Calibri"/>
        <family val="2"/>
        <scheme val="minor"/>
      </rPr>
      <t>/Trung gian bảo hiểm:</t>
    </r>
  </si>
  <si>
    <r>
      <rPr>
        <b/>
        <sz val="11"/>
        <color indexed="8"/>
        <rFont val="Calibri"/>
        <family val="2"/>
      </rPr>
      <t>Tel No.</t>
    </r>
    <r>
      <rPr>
        <sz val="11"/>
        <color theme="1"/>
        <rFont val="Calibri"/>
        <family val="2"/>
        <scheme val="minor"/>
      </rPr>
      <t>/Số điện thoại:</t>
    </r>
  </si>
  <si>
    <r>
      <rPr>
        <b/>
        <sz val="11"/>
        <color indexed="8"/>
        <rFont val="Calibri"/>
        <family val="2"/>
      </rPr>
      <t>Email</t>
    </r>
    <r>
      <rPr>
        <sz val="11"/>
        <color theme="1"/>
        <rFont val="Calibri"/>
        <family val="2"/>
        <scheme val="minor"/>
      </rPr>
      <t>/Thư điện tử:</t>
    </r>
  </si>
  <si>
    <r>
      <rPr>
        <b/>
        <sz val="11"/>
        <color indexed="8"/>
        <rFont val="Calibri"/>
        <family val="2"/>
      </rPr>
      <t>Account No.</t>
    </r>
    <r>
      <rPr>
        <sz val="11"/>
        <color theme="1"/>
        <rFont val="Calibri"/>
        <family val="2"/>
        <scheme val="minor"/>
      </rPr>
      <t>/Mã số:</t>
    </r>
  </si>
  <si>
    <r>
      <rPr>
        <b/>
        <sz val="11"/>
        <color indexed="8"/>
        <rFont val="Calibri"/>
        <family val="2"/>
      </rPr>
      <t>Fax No.</t>
    </r>
    <r>
      <rPr>
        <sz val="11"/>
        <color theme="1"/>
        <rFont val="Calibri"/>
        <family val="2"/>
        <scheme val="minor"/>
      </rPr>
      <t xml:space="preserve">/Số fax: </t>
    </r>
  </si>
  <si>
    <r>
      <t xml:space="preserve">Please write or tick </t>
    </r>
    <r>
      <rPr>
        <b/>
        <sz val="12"/>
        <color indexed="8"/>
        <rFont val="Calibri"/>
        <family val="2"/>
      </rPr>
      <t>□</t>
    </r>
    <r>
      <rPr>
        <b/>
        <sz val="12"/>
        <color indexed="8"/>
        <rFont val="Calibri"/>
        <family val="2"/>
      </rPr>
      <t xml:space="preserve"> where applicable</t>
    </r>
  </si>
  <si>
    <t>Xin vui lòng trả lời tất cả các câu hỏi dưới đây bằng cách viết hoặc đánh dấu vào □ nơi tương ứng.</t>
  </si>
  <si>
    <r>
      <rPr>
        <b/>
        <sz val="11"/>
        <color indexed="8"/>
        <rFont val="Calibri"/>
        <family val="2"/>
      </rPr>
      <t xml:space="preserve">Tax Code </t>
    </r>
    <r>
      <rPr>
        <sz val="11"/>
        <color theme="1"/>
        <rFont val="Calibri"/>
        <family val="2"/>
        <scheme val="minor"/>
      </rPr>
      <t>/ Mã số thuế:</t>
    </r>
  </si>
  <si>
    <t>(a) Number of Locations:</t>
  </si>
  <si>
    <r>
      <rPr>
        <b/>
        <sz val="11"/>
        <color indexed="8"/>
        <rFont val="Calibri"/>
        <family val="2"/>
      </rPr>
      <t>(a) Address</t>
    </r>
    <r>
      <rPr>
        <sz val="11"/>
        <color theme="1"/>
        <rFont val="Calibri"/>
        <family val="2"/>
        <scheme val="minor"/>
      </rPr>
      <t>/Địa chỉ:</t>
    </r>
  </si>
  <si>
    <r>
      <rPr>
        <b/>
        <sz val="11"/>
        <color indexed="8"/>
        <rFont val="Calibri"/>
        <family val="2"/>
      </rPr>
      <t xml:space="preserve">(b) Ownership of the Building </t>
    </r>
    <r>
      <rPr>
        <sz val="11"/>
        <color theme="1"/>
        <rFont val="Calibri"/>
        <family val="2"/>
        <scheme val="minor"/>
      </rPr>
      <t>/ Loại Sở hữu</t>
    </r>
  </si>
  <si>
    <r>
      <rPr>
        <b/>
        <sz val="11"/>
        <color indexed="8"/>
        <rFont val="Calibri"/>
        <family val="2"/>
      </rPr>
      <t>(c) Is the Premises shared with others</t>
    </r>
    <r>
      <rPr>
        <sz val="11"/>
        <color theme="1"/>
        <rFont val="Calibri"/>
        <family val="2"/>
        <scheme val="minor"/>
      </rPr>
      <t xml:space="preserve"> / Địa điểm có sử dụng chung với các bên khác không?   </t>
    </r>
  </si>
  <si>
    <t>On Claim Preparation Cost:</t>
  </si>
  <si>
    <t>%</t>
  </si>
  <si>
    <t>Have you ever suffered loss or damage to property by fire, burglary or theft?</t>
  </si>
  <si>
    <t>Have you ever suffered any loss or has any claim made against you, whether insured or otherwise under any of the covers provided by this Policy?</t>
  </si>
  <si>
    <t>Bạn đã bao giờ bị mất mát hay bị khiếu nại chưa bất kể có mua bảo hiểm hay thuộc phạm vi bảo hiểm của  Hợp đồng này?</t>
  </si>
  <si>
    <t>Has any insurance (for the risk proposed) been cancelled due to solely or in part to a breach of premium payment warranty in the last 12 months?</t>
  </si>
  <si>
    <t>Có bất cứ bảo hiểm nào (cho rủi ro yêu cầu bảo hiểm này) bị hủy chỉ do vi phạm điều khoản thanh toán phí bảo hiểm trong vòng 12 thàng gần đây?</t>
  </si>
  <si>
    <t>Vietnam</t>
  </si>
  <si>
    <t>Worldwide</t>
  </si>
  <si>
    <t>NEW PROPOSED SME PACKAGE</t>
  </si>
  <si>
    <r>
      <rPr>
        <b/>
        <sz val="12"/>
        <color indexed="30"/>
        <rFont val="Calibri"/>
        <family val="2"/>
      </rPr>
      <t>TABLE OF LIMIT OF LIABILITY</t>
    </r>
    <r>
      <rPr>
        <b/>
        <sz val="10"/>
        <color indexed="30"/>
        <rFont val="Calibri"/>
        <family val="2"/>
      </rPr>
      <t xml:space="preserve"> </t>
    </r>
    <r>
      <rPr>
        <b/>
        <sz val="11"/>
        <color indexed="30"/>
        <rFont val="Calibri"/>
        <family val="2"/>
      </rPr>
      <t>(The Proposed Plans are for reference only. In case the SI per location for Section 1 is over VND20B, please refer UW)</t>
    </r>
  </si>
  <si>
    <t>Plan B</t>
  </si>
  <si>
    <t>Plan C</t>
  </si>
  <si>
    <t>Plan D</t>
  </si>
  <si>
    <t xml:space="preserve">Section 1: Property </t>
  </si>
  <si>
    <t>&gt; VND 2 billions</t>
  </si>
  <si>
    <t>VND 2B - &gt;7B</t>
  </si>
  <si>
    <t xml:space="preserve">VND 7B - &gt;10B </t>
  </si>
  <si>
    <t>VND10B - 20B</t>
  </si>
  <si>
    <t>if the SI per location for Section 1 exceeds VND20B - please refer UW for approval.</t>
  </si>
  <si>
    <t>Section 2: Money</t>
  </si>
  <si>
    <t>VND50M/30M</t>
  </si>
  <si>
    <t>VND100M/50M</t>
  </si>
  <si>
    <t>VND150M/100M</t>
  </si>
  <si>
    <t>VND200M/150M</t>
  </si>
  <si>
    <t>Section 3: Liability</t>
  </si>
  <si>
    <t>VND 2B</t>
  </si>
  <si>
    <t>VND4B</t>
  </si>
  <si>
    <t>VND6B</t>
  </si>
  <si>
    <t>VND10B</t>
  </si>
  <si>
    <t>Optional Section 5: BI</t>
  </si>
  <si>
    <t>Optional Section 6: PA</t>
  </si>
  <si>
    <t>- Death/Permanent Disablement (max VND400 mio)</t>
  </si>
  <si>
    <t>as selected</t>
  </si>
  <si>
    <t>- Medical Expenses</t>
  </si>
  <si>
    <t>TABLE OF PREMIUM (per Location)</t>
  </si>
  <si>
    <t>OfficeCare</t>
  </si>
  <si>
    <t>ShopCare: excluding plastic, rubber products, furniture, paint and painting</t>
  </si>
  <si>
    <t>ClinicCare</t>
  </si>
  <si>
    <t>F&amp;Bcare</t>
  </si>
  <si>
    <t>HotelCare</t>
  </si>
  <si>
    <t>SMECare</t>
  </si>
  <si>
    <t>Risk Category</t>
  </si>
  <si>
    <t>No.1</t>
  </si>
  <si>
    <t>No. 2</t>
  </si>
  <si>
    <t>No. 1</t>
  </si>
  <si>
    <t>Other Business Activities -  UW approval</t>
  </si>
  <si>
    <t>Special Extension: Portable Items</t>
  </si>
  <si>
    <t>VN: 2%</t>
  </si>
  <si>
    <t>WW: 3%</t>
  </si>
  <si>
    <t xml:space="preserve">Section 2: Money </t>
  </si>
  <si>
    <t>In the Premises (on SI)</t>
  </si>
  <si>
    <t>In Transit (on SI)</t>
  </si>
  <si>
    <t>(Total SI for 2 sections)</t>
  </si>
  <si>
    <t>Public Liability (premium applicable to one location)</t>
  </si>
  <si>
    <t>For OfficeCare and ClinicCare: the product liability in the schedule should be Nil, consequently, the product insured is  N/A.
For Shopcare, F&amp;Bcare and Hotel Care, the product liability amount is equal to the public liability amount. The products insured should be written</t>
  </si>
  <si>
    <t>Optional Section 4: BI</t>
  </si>
  <si>
    <t>Optional Section 5: PA</t>
  </si>
  <si>
    <t>Class 1</t>
  </si>
  <si>
    <t>Class 2</t>
  </si>
  <si>
    <t>Class 3</t>
  </si>
  <si>
    <t>A) Death &amp; permanent Disability (*)</t>
  </si>
  <si>
    <t>=105% of VN</t>
  </si>
  <si>
    <t xml:space="preserve">B) Medical Expenses </t>
  </si>
  <si>
    <t>Premium</t>
  </si>
  <si>
    <r>
      <t>(*)</t>
    </r>
    <r>
      <rPr>
        <sz val="10"/>
        <color indexed="10"/>
        <rFont val="Arial"/>
        <family val="2"/>
      </rPr>
      <t xml:space="preserve"> The client can only select one limit for each class</t>
    </r>
  </si>
  <si>
    <t>PA Risk Classification</t>
  </si>
  <si>
    <r>
      <rPr>
        <b/>
        <sz val="11"/>
        <color indexed="8"/>
        <rFont val="Calibri"/>
        <family val="2"/>
      </rPr>
      <t>Class 1:</t>
    </r>
    <r>
      <rPr>
        <sz val="11"/>
        <color theme="1"/>
        <rFont val="Calibri"/>
        <family val="2"/>
        <scheme val="minor"/>
      </rPr>
      <t xml:space="preserve"> Persons engaged in professional, administrative, managerial, clerical and non-manual occupations generally
                 </t>
    </r>
    <r>
      <rPr>
        <b/>
        <sz val="11"/>
        <color indexed="8"/>
        <rFont val="Calibri"/>
        <family val="2"/>
      </rPr>
      <t>Examples</t>
    </r>
    <r>
      <rPr>
        <sz val="11"/>
        <color theme="1"/>
        <rFont val="Calibri"/>
        <family val="2"/>
        <scheme val="minor"/>
      </rPr>
      <t>: Office Clerk, Office Administrator, Accountant (excluding Auditors), Lawyer, etc</t>
    </r>
  </si>
  <si>
    <r>
      <rPr>
        <b/>
        <sz val="11"/>
        <color indexed="8"/>
        <rFont val="Calibri"/>
        <family val="2"/>
      </rPr>
      <t>Class 2</t>
    </r>
    <r>
      <rPr>
        <sz val="11"/>
        <color theme="1"/>
        <rFont val="Calibri"/>
        <family val="2"/>
        <scheme val="minor"/>
      </rPr>
      <t xml:space="preserve">: Persons engaged in non-manual occupations where there is some exposure to risk from work environment or which entail much travel; 
               occupations with mainly supervisory duties but which may include occasional manual work, light manual work.
               </t>
    </r>
    <r>
      <rPr>
        <b/>
        <sz val="11"/>
        <color indexed="8"/>
        <rFont val="Calibri"/>
        <family val="2"/>
      </rPr>
      <t xml:space="preserve"> Example:</t>
    </r>
    <r>
      <rPr>
        <sz val="11"/>
        <color theme="1"/>
        <rFont val="Calibri"/>
        <family val="2"/>
        <scheme val="minor"/>
      </rPr>
      <t xml:space="preserve"> Salesman, Commercial Traveler, Foreman in Light Industries, Supervisor involving visits to construction sites or mines, Production 
                Supervisor, Warehouse Supervisor, Driver, Maid, Laundress, Messenger, Groundkeeper, Slight Machinery Operator, Inspector, Cleaner, Packer</t>
    </r>
  </si>
  <si>
    <r>
      <rPr>
        <b/>
        <sz val="11"/>
        <color indexed="8"/>
        <rFont val="Calibri"/>
        <family val="2"/>
      </rPr>
      <t>Class 3:</t>
    </r>
    <r>
      <rPr>
        <sz val="11"/>
        <color theme="1"/>
        <rFont val="Calibri"/>
        <family val="2"/>
        <scheme val="minor"/>
      </rPr>
      <t xml:space="preserve"> Persons engaged in manual work not of particular hazardous nature but involving the use of tools or machinery
                </t>
    </r>
    <r>
      <rPr>
        <b/>
        <sz val="11"/>
        <color indexed="8"/>
        <rFont val="Calibri"/>
        <family val="2"/>
      </rPr>
      <t xml:space="preserve">Example: </t>
    </r>
    <r>
      <rPr>
        <sz val="11"/>
        <color theme="1"/>
        <rFont val="Calibri"/>
        <family val="2"/>
        <scheme val="minor"/>
      </rPr>
      <t>Worker, Mechanical Engineer, Welder, Boiler Operator, Generator Operator, Security Guard, etc</t>
    </r>
  </si>
  <si>
    <t>PREMIUM DISCOUNT (applying ontotal premium)</t>
  </si>
  <si>
    <t>Renewal Discount</t>
  </si>
  <si>
    <t>5% discount for 1st renewal if there is no claim during the preceeding year</t>
  </si>
  <si>
    <t>10% dicount for the 2nd renewal if there is no claim during the preceeding 2 years</t>
  </si>
  <si>
    <t>15% discount for the 3rd renewal if there is no claim during the preceeding 3 years</t>
  </si>
  <si>
    <t>TABLE OF DEDUCTIBLE</t>
  </si>
  <si>
    <t xml:space="preserve">Section 1: </t>
  </si>
  <si>
    <t>0.1% of total SI, min VND2,000,000; Flood, storm, tempest: 0.5% of total SI, min VND5,000,000</t>
  </si>
  <si>
    <t>Portable Items: 1% of loss, min VND4,000,000</t>
  </si>
  <si>
    <t>Supporting Expenses: 3 working days</t>
  </si>
  <si>
    <t xml:space="preserve">Section 2: </t>
  </si>
  <si>
    <t xml:space="preserve"> VND 2,000,000 any one loss</t>
  </si>
  <si>
    <t>Section 3:</t>
  </si>
  <si>
    <t>VND 5,000,000 any one loss</t>
  </si>
  <si>
    <t xml:space="preserve">Section 4: </t>
  </si>
  <si>
    <t>3 working days</t>
  </si>
  <si>
    <t xml:space="preserve">Section 5: </t>
  </si>
  <si>
    <t>Nil</t>
  </si>
  <si>
    <t>12 Month Indemnity Period</t>
  </si>
  <si>
    <t>9 Month Indemnity Period</t>
  </si>
  <si>
    <t>6 Month Indemnity Period</t>
  </si>
  <si>
    <t>Please Enter Value</t>
  </si>
  <si>
    <t>% of Property Rate</t>
  </si>
  <si>
    <t>Please Select Value</t>
  </si>
  <si>
    <t>Please select the desired plan/Xin vui lòng chọn lựa chương trình sau:</t>
  </si>
  <si>
    <t>Plan A</t>
  </si>
  <si>
    <t>Other</t>
  </si>
  <si>
    <r>
      <rPr>
        <b/>
        <sz val="11"/>
        <color indexed="8"/>
        <rFont val="Calibri"/>
        <family val="2"/>
      </rPr>
      <t>(d) Business</t>
    </r>
    <r>
      <rPr>
        <sz val="11"/>
        <color theme="1"/>
        <rFont val="Calibri"/>
        <family val="2"/>
        <scheme val="minor"/>
      </rPr>
      <t>/Hoạt động kinh doanh:</t>
    </r>
  </si>
  <si>
    <r>
      <rPr>
        <b/>
        <sz val="11"/>
        <rFont val="Calibri"/>
        <family val="2"/>
      </rPr>
      <t>Product Insured/</t>
    </r>
    <r>
      <rPr>
        <sz val="11"/>
        <rFont val="Calibri"/>
        <family val="2"/>
      </rPr>
      <t xml:space="preserve"> Sản phẩm được bảo hiểm</t>
    </r>
    <r>
      <rPr>
        <sz val="10"/>
        <rFont val="Calibri"/>
        <family val="2"/>
      </rPr>
      <t xml:space="preserve"> </t>
    </r>
    <r>
      <rPr>
        <i/>
        <sz val="10"/>
        <rFont val="Calibri"/>
        <family val="2"/>
      </rPr>
      <t>(</t>
    </r>
    <r>
      <rPr>
        <b/>
        <i/>
        <sz val="10"/>
        <rFont val="Calibri"/>
        <family val="2"/>
      </rPr>
      <t>Please list all products produced, assemblied, sold, supplied, distributed or imported by your company</t>
    </r>
    <r>
      <rPr>
        <i/>
        <sz val="10"/>
        <rFont val="Calibri"/>
        <family val="2"/>
      </rPr>
      <t>/Xin vui lòng liệt kê toàn bộ các sản phẩm mà Quý vi sản xuất, lắp ráp, cung cấp, phân phối hay nhập khẩu):</t>
    </r>
  </si>
  <si>
    <r>
      <t>Product Liability</t>
    </r>
    <r>
      <rPr>
        <sz val="11"/>
        <color theme="1"/>
        <rFont val="Calibri"/>
        <family val="2"/>
        <scheme val="minor"/>
      </rPr>
      <t>/</t>
    </r>
    <r>
      <rPr>
        <b/>
        <sz val="11"/>
        <color indexed="8"/>
        <rFont val="Calibri"/>
        <family val="2"/>
      </rPr>
      <t xml:space="preserve"> </t>
    </r>
    <r>
      <rPr>
        <sz val="11"/>
        <color theme="1"/>
        <rFont val="Calibri"/>
        <family val="2"/>
        <scheme val="minor"/>
      </rPr>
      <t>BH Trách nhiệm sản phẩm</t>
    </r>
  </si>
  <si>
    <r>
      <t>Public Liability</t>
    </r>
    <r>
      <rPr>
        <sz val="11"/>
        <color theme="1"/>
        <rFont val="Calibri"/>
        <family val="2"/>
        <scheme val="minor"/>
      </rPr>
      <t>/</t>
    </r>
    <r>
      <rPr>
        <b/>
        <sz val="11"/>
        <color indexed="8"/>
        <rFont val="Calibri"/>
        <family val="2"/>
      </rPr>
      <t xml:space="preserve"> </t>
    </r>
    <r>
      <rPr>
        <sz val="11"/>
        <color theme="1"/>
        <rFont val="Calibri"/>
        <family val="2"/>
        <scheme val="minor"/>
      </rPr>
      <t>BH Trách nhiệm công cộng</t>
    </r>
  </si>
  <si>
    <t xml:space="preserve">     số địa điểm bảo hiểm</t>
  </si>
  <si>
    <r>
      <rPr>
        <b/>
        <sz val="11"/>
        <color indexed="8"/>
        <rFont val="Calibri"/>
        <family val="2"/>
      </rPr>
      <t>Please complete the Proposal form for each premise below</t>
    </r>
    <r>
      <rPr>
        <sz val="11"/>
        <color theme="1"/>
        <rFont val="Calibri"/>
        <family val="2"/>
        <scheme val="minor"/>
      </rPr>
      <t>/Xin vui lòng hoàn tất Giấy yêu cầu bảo hiểm cho từng địa điểm dưới đây:</t>
    </r>
  </si>
  <si>
    <r>
      <t>Sum Insured</t>
    </r>
    <r>
      <rPr>
        <sz val="11"/>
        <color theme="1"/>
        <rFont val="Calibri"/>
        <family val="2"/>
        <scheme val="minor"/>
      </rPr>
      <t>/ Số tiền bảo hiểm</t>
    </r>
  </si>
  <si>
    <r>
      <t>Total Premium</t>
    </r>
    <r>
      <rPr>
        <sz val="11"/>
        <color theme="1"/>
        <rFont val="Calibri"/>
        <family val="2"/>
        <scheme val="minor"/>
      </rPr>
      <t>/Tổng phí Bảo hiểm</t>
    </r>
  </si>
  <si>
    <r>
      <t>On Building</t>
    </r>
    <r>
      <rPr>
        <sz val="11"/>
        <color theme="1"/>
        <rFont val="Calibri"/>
        <family val="2"/>
        <scheme val="minor"/>
      </rPr>
      <t>/Phần Tòa nhà:</t>
    </r>
  </si>
  <si>
    <r>
      <t>On Contents</t>
    </r>
    <r>
      <rPr>
        <sz val="11"/>
        <color theme="1"/>
        <rFont val="Calibri"/>
        <family val="2"/>
        <scheme val="minor"/>
      </rPr>
      <t>/Phần Nội Thất:</t>
    </r>
  </si>
  <si>
    <r>
      <t>On Stock</t>
    </r>
    <r>
      <rPr>
        <sz val="11"/>
        <color theme="1"/>
        <rFont val="Calibri"/>
        <family val="2"/>
        <scheme val="minor"/>
      </rPr>
      <t>/Phần Hàng Hóa:</t>
    </r>
  </si>
  <si>
    <r>
      <t>On Rent</t>
    </r>
    <r>
      <rPr>
        <sz val="11"/>
        <color theme="1"/>
        <rFont val="Calibri"/>
        <family val="2"/>
        <scheme val="minor"/>
      </rPr>
      <t>/Phần Tiền thuê nhà:</t>
    </r>
  </si>
  <si>
    <r>
      <t>TOTAL</t>
    </r>
    <r>
      <rPr>
        <sz val="11"/>
        <color theme="1"/>
        <rFont val="Calibri"/>
        <family val="2"/>
        <scheme val="minor"/>
      </rPr>
      <t>/TỔNG CỘNG:</t>
    </r>
  </si>
  <si>
    <r>
      <t>Total SI</t>
    </r>
    <r>
      <rPr>
        <sz val="11"/>
        <color theme="1"/>
        <rFont val="Calibri"/>
        <family val="2"/>
        <scheme val="minor"/>
      </rPr>
      <t>/ Tổng STBH</t>
    </r>
  </si>
  <si>
    <r>
      <t>In the Premises</t>
    </r>
    <r>
      <rPr>
        <sz val="11"/>
        <color theme="1"/>
        <rFont val="Calibri"/>
        <family val="2"/>
        <scheme val="minor"/>
      </rPr>
      <t>/Trong nhà:</t>
    </r>
  </si>
  <si>
    <r>
      <t>In Transit</t>
    </r>
    <r>
      <rPr>
        <sz val="11"/>
        <color theme="1"/>
        <rFont val="Calibri"/>
        <family val="2"/>
        <scheme val="minor"/>
      </rPr>
      <t>/Vận chuyển</t>
    </r>
  </si>
  <si>
    <r>
      <t>In Transit</t>
    </r>
    <r>
      <rPr>
        <sz val="11"/>
        <color theme="1"/>
        <rFont val="Calibri"/>
        <family val="2"/>
        <scheme val="minor"/>
      </rPr>
      <t>/Vận chuyển:</t>
    </r>
  </si>
  <si>
    <r>
      <t>Limit of Liability</t>
    </r>
    <r>
      <rPr>
        <sz val="11"/>
        <color theme="1"/>
        <rFont val="Calibri"/>
        <family val="2"/>
        <scheme val="minor"/>
      </rPr>
      <t>/Giới hạn TN</t>
    </r>
  </si>
  <si>
    <r>
      <t>Indemnity Period</t>
    </r>
    <r>
      <rPr>
        <sz val="11"/>
        <color theme="1"/>
        <rFont val="Calibri"/>
        <family val="2"/>
        <scheme val="minor"/>
      </rPr>
      <t>/Thời hạn Bồi thường:</t>
    </r>
  </si>
  <si>
    <r>
      <t>COVERS REQUIRED</t>
    </r>
    <r>
      <rPr>
        <sz val="11"/>
        <color indexed="9"/>
        <rFont val="Calibri"/>
        <family val="2"/>
      </rPr>
      <t>/PHẠM VI BẢO HIỂM YÊU CẦU</t>
    </r>
  </si>
  <si>
    <r>
      <t>Sum Insured</t>
    </r>
    <r>
      <rPr>
        <sz val="11"/>
        <color theme="1"/>
        <rFont val="Calibri"/>
        <family val="2"/>
        <scheme val="minor"/>
      </rPr>
      <t xml:space="preserve"> /Số tiền Bảo hiểm</t>
    </r>
  </si>
  <si>
    <r>
      <t xml:space="preserve">Total SI / </t>
    </r>
    <r>
      <rPr>
        <sz val="11"/>
        <color theme="1"/>
        <rFont val="Calibri"/>
        <family val="2"/>
        <scheme val="minor"/>
      </rPr>
      <t xml:space="preserve">Tổng STBH </t>
    </r>
  </si>
  <si>
    <r>
      <t>A.  Death / Permanent Disability</t>
    </r>
    <r>
      <rPr>
        <sz val="11"/>
        <rFont val="Calibri"/>
        <family val="2"/>
      </rPr>
      <t>/Chết/Thương tật vĩnh viễn</t>
    </r>
  </si>
  <si>
    <r>
      <t>B.  Medical Expenses</t>
    </r>
    <r>
      <rPr>
        <sz val="11"/>
        <rFont val="Calibri"/>
        <family val="2"/>
      </rPr>
      <t>/Chi phí y tế</t>
    </r>
  </si>
  <si>
    <t>Please provide the list of Insured Person by each class (Insured Name, Age, Sex, ID No /Passport No.)</t>
  </si>
  <si>
    <r>
      <t>Total/</t>
    </r>
    <r>
      <rPr>
        <sz val="11"/>
        <color indexed="59"/>
        <rFont val="Calibri"/>
        <family val="2"/>
      </rPr>
      <t xml:space="preserve"> Tổng cộng</t>
    </r>
  </si>
  <si>
    <r>
      <t>On Gross Income/</t>
    </r>
    <r>
      <rPr>
        <sz val="11"/>
        <color theme="1"/>
        <rFont val="Calibri"/>
        <family val="2"/>
        <scheme val="minor"/>
      </rPr>
      <t>Thu nhập gộp:</t>
    </r>
  </si>
  <si>
    <t>Chi phí Chuẩn bị Hồ sơ yêu cầu Bồi thường</t>
  </si>
  <si>
    <r>
      <t>Total Premium for Section 5</t>
    </r>
    <r>
      <rPr>
        <sz val="11"/>
        <color theme="1"/>
        <rFont val="Calibri"/>
        <family val="2"/>
        <scheme val="minor"/>
      </rPr>
      <t>/ Tổng phí bảo hiểm cho Phần 5</t>
    </r>
  </si>
  <si>
    <r>
      <t>Sum Insured</t>
    </r>
    <r>
      <rPr>
        <sz val="11"/>
        <color theme="1"/>
        <rFont val="Calibri"/>
        <family val="2"/>
        <scheme val="minor"/>
      </rPr>
      <t>/
Số tiền bảo hiểm</t>
    </r>
  </si>
  <si>
    <r>
      <t>Class</t>
    </r>
    <r>
      <rPr>
        <sz val="11"/>
        <color theme="1"/>
        <rFont val="Calibri"/>
        <family val="2"/>
        <scheme val="minor"/>
      </rPr>
      <t xml:space="preserve"> /
Loại</t>
    </r>
  </si>
  <si>
    <r>
      <t>No. of Insured person</t>
    </r>
    <r>
      <rPr>
        <sz val="11"/>
        <color theme="1"/>
        <rFont val="Calibri"/>
        <family val="2"/>
        <scheme val="minor"/>
      </rPr>
      <t>/
Số người được BH</t>
    </r>
  </si>
  <si>
    <t>VND/Person</t>
  </si>
  <si>
    <t>VND/người</t>
  </si>
  <si>
    <r>
      <t>Premium</t>
    </r>
    <r>
      <rPr>
        <sz val="11"/>
        <color theme="1"/>
        <rFont val="Calibri"/>
        <family val="2"/>
        <scheme val="minor"/>
      </rPr>
      <t>/
Phí Bảo hiểm</t>
    </r>
  </si>
  <si>
    <t>Xin vui lòng cung cấp danh sách Người được bảo hiểm theo từng loại (Tên Người được Bao hiểm, Tuổi, Giới tính, CMND số/Hộ chiếu số)</t>
  </si>
  <si>
    <r>
      <rPr>
        <b/>
        <i/>
        <sz val="11"/>
        <color indexed="8"/>
        <rFont val="Calibri"/>
        <family val="2"/>
      </rPr>
      <t>If the total SI is above 10 billions VND, please fill in the Supplemental Questionnaire</t>
    </r>
    <r>
      <rPr>
        <i/>
        <sz val="11"/>
        <color indexed="8"/>
        <rFont val="Calibri"/>
        <family val="2"/>
      </rPr>
      <t>/Nếu Tổng STBH lớn hơn 10 tỷ đồng, xin vui lòng điền Bản câu hỏi thêm</t>
    </r>
  </si>
  <si>
    <r>
      <rPr>
        <b/>
        <sz val="10"/>
        <color indexed="8"/>
        <rFont val="Calibri"/>
        <family val="2"/>
      </rPr>
      <t>Check box for Worldwide Coverage</t>
    </r>
    <r>
      <rPr>
        <sz val="10"/>
        <color indexed="8"/>
        <rFont val="Calibri"/>
        <family val="2"/>
      </rPr>
      <t xml:space="preserve">
Đánh dấu vào ô nếu chọn Phạn vi toàn thế giới</t>
    </r>
  </si>
  <si>
    <r>
      <rPr>
        <b/>
        <sz val="11"/>
        <color indexed="8"/>
        <rFont val="Calibri"/>
        <family val="2"/>
      </rPr>
      <t>Total Premium/</t>
    </r>
    <r>
      <rPr>
        <sz val="11"/>
        <color theme="1"/>
        <rFont val="Calibri"/>
        <family val="2"/>
        <scheme val="minor"/>
      </rPr>
      <t xml:space="preserve"> Tổng phí bảo hiểm</t>
    </r>
  </si>
  <si>
    <r>
      <t>VAT</t>
    </r>
    <r>
      <rPr>
        <sz val="11"/>
        <color theme="1"/>
        <rFont val="Calibri"/>
        <family val="2"/>
        <scheme val="minor"/>
      </rPr>
      <t>/ Thuế giá trị gia tăng:</t>
    </r>
  </si>
  <si>
    <r>
      <t>Premium Discount</t>
    </r>
    <r>
      <rPr>
        <sz val="11"/>
        <color theme="1"/>
        <rFont val="Calibri"/>
        <family val="2"/>
        <scheme val="minor"/>
      </rPr>
      <t>/ Giảm phí:</t>
    </r>
  </si>
  <si>
    <t xml:space="preserve"> Please note that the total premium due must be paid and actually received in full by the Company (or the intermediary through whom this Policy was effected) within 30 days from the inception date of the coverage, failing which the Policy shall be automatically terminated and the Company shall be entitled to a pro-rata time on risk premium subject to a minimum of VND1,100,000.</t>
  </si>
  <si>
    <r>
      <t>Owned</t>
    </r>
    <r>
      <rPr>
        <sz val="11"/>
        <color theme="1"/>
        <rFont val="Calibri"/>
        <family val="2"/>
        <scheme val="minor"/>
      </rPr>
      <t xml:space="preserve"> / Sở hữu riêng </t>
    </r>
  </si>
  <si>
    <r>
      <rPr>
        <b/>
        <sz val="11"/>
        <color indexed="8"/>
        <rFont val="Calibri"/>
        <family val="2"/>
      </rPr>
      <t>No</t>
    </r>
    <r>
      <rPr>
        <sz val="11"/>
        <color theme="1"/>
        <rFont val="Calibri"/>
        <family val="2"/>
        <scheme val="minor"/>
      </rPr>
      <t xml:space="preserve"> / Không</t>
    </r>
  </si>
  <si>
    <r>
      <t>On Gross Income</t>
    </r>
    <r>
      <rPr>
        <sz val="11"/>
        <color theme="1"/>
        <rFont val="Calibri"/>
        <family val="2"/>
        <scheme val="minor"/>
      </rPr>
      <t xml:space="preserve"> / Thu nhập gộp:</t>
    </r>
  </si>
  <si>
    <r>
      <t xml:space="preserve">Class </t>
    </r>
    <r>
      <rPr>
        <sz val="11"/>
        <color theme="1"/>
        <rFont val="Calibri"/>
        <family val="2"/>
        <scheme val="minor"/>
      </rPr>
      <t>/
Loại</t>
    </r>
  </si>
  <si>
    <r>
      <t>Total SI</t>
    </r>
    <r>
      <rPr>
        <sz val="11"/>
        <color theme="1"/>
        <rFont val="Calibri"/>
        <family val="2"/>
        <scheme val="minor"/>
      </rPr>
      <t xml:space="preserve"> / Tổng STBH </t>
    </r>
  </si>
  <si>
    <t>Bạn đã bao giờ bị thiệt hại tài sản do cháy, trộm hay cướp chưa?</t>
  </si>
  <si>
    <t>2. LANGUAGE OF THE POLICY/ NGÔN NGỮ HỢP ĐỒNG</t>
  </si>
  <si>
    <r>
      <t>PREMISE  No.1</t>
    </r>
    <r>
      <rPr>
        <sz val="12"/>
        <color indexed="9"/>
        <rFont val="Calibri"/>
        <family val="2"/>
      </rPr>
      <t xml:space="preserve"> / ĐỊA ĐIỂM số 1</t>
    </r>
  </si>
  <si>
    <r>
      <t>PREMISE  No.2</t>
    </r>
    <r>
      <rPr>
        <sz val="12"/>
        <color indexed="9"/>
        <rFont val="Calibri"/>
        <family val="2"/>
      </rPr>
      <t xml:space="preserve"> / ĐỊA ĐIỂM số 2</t>
    </r>
  </si>
  <si>
    <r>
      <t>PREMISE  No.3</t>
    </r>
    <r>
      <rPr>
        <sz val="12"/>
        <color indexed="9"/>
        <rFont val="Calibri"/>
        <family val="2"/>
      </rPr>
      <t xml:space="preserve"> / ĐỊA ĐIỂM số 3</t>
    </r>
  </si>
  <si>
    <r>
      <t>PREMISE  No.4</t>
    </r>
    <r>
      <rPr>
        <sz val="12"/>
        <color indexed="9"/>
        <rFont val="Calibri"/>
        <family val="2"/>
      </rPr>
      <t xml:space="preserve"> / ĐỊA ĐIỂM số 4</t>
    </r>
  </si>
  <si>
    <t>10. MODE OF PAYMENT/ PHƯƠNG THỨC THANH TOÁN</t>
  </si>
  <si>
    <r>
      <t xml:space="preserve">     </t>
    </r>
    <r>
      <rPr>
        <b/>
        <sz val="11"/>
        <color indexed="8"/>
        <rFont val="Calibri"/>
        <family val="2"/>
      </rPr>
      <t>without allowance for wear, tear and depreciation otherwise any claim settlement will be proportionately reduced</t>
    </r>
    <r>
      <rPr>
        <sz val="11"/>
        <color theme="1"/>
        <rFont val="Calibri"/>
        <family val="2"/>
        <scheme val="minor"/>
      </rPr>
      <t xml:space="preserve"> /
     không trừ đi hao mòn tự nhiên, nếu không bất cứ việc giả quyết yêu cầu bồi thường nào cũng sẽ bị giảm tương ứng</t>
    </r>
  </si>
  <si>
    <r>
      <t xml:space="preserve">3.   </t>
    </r>
    <r>
      <rPr>
        <b/>
        <sz val="11"/>
        <color indexed="8"/>
        <rFont val="Calibri"/>
        <family val="2"/>
      </rPr>
      <t>The covers and premiums indicated are not available for the following</t>
    </r>
    <r>
      <rPr>
        <sz val="11"/>
        <color theme="1"/>
        <rFont val="Calibri"/>
        <family val="2"/>
        <scheme val="minor"/>
      </rPr>
      <t xml:space="preserve"> / Phạm vi bảo hiểm và phí bảo hiểm ghi trên không áp dụng cho:</t>
    </r>
  </si>
  <si>
    <r>
      <rPr>
        <b/>
        <sz val="11"/>
        <color indexed="8"/>
        <rFont val="Calibri"/>
        <family val="2"/>
      </rPr>
      <t xml:space="preserve">       a. Types of Location</t>
    </r>
    <r>
      <rPr>
        <sz val="11"/>
        <color theme="1"/>
        <rFont val="Calibri"/>
        <family val="2"/>
        <scheme val="minor"/>
      </rPr>
      <t>/Loại địa điểm</t>
    </r>
  </si>
  <si>
    <r>
      <t xml:space="preserve">-   </t>
    </r>
    <r>
      <rPr>
        <b/>
        <sz val="11"/>
        <color indexed="8"/>
        <rFont val="Calibri"/>
        <family val="2"/>
      </rPr>
      <t>Isolated areas</t>
    </r>
    <r>
      <rPr>
        <sz val="11"/>
        <color theme="1"/>
        <rFont val="Calibri"/>
        <family val="2"/>
        <scheme val="minor"/>
      </rPr>
      <t xml:space="preserve"> / Vùng xa xôi hẻo lánh
-   </t>
    </r>
    <r>
      <rPr>
        <b/>
        <sz val="11"/>
        <color indexed="8"/>
        <rFont val="Calibri"/>
        <family val="2"/>
      </rPr>
      <t>Frequently Flooded areas</t>
    </r>
    <r>
      <rPr>
        <sz val="11"/>
        <color theme="1"/>
        <rFont val="Calibri"/>
        <family val="2"/>
        <scheme val="minor"/>
      </rPr>
      <t xml:space="preserve"> / Vùng thường xuyên ngập lụt 
-   </t>
    </r>
    <r>
      <rPr>
        <b/>
        <sz val="11"/>
        <color indexed="8"/>
        <rFont val="Calibri"/>
        <family val="2"/>
      </rPr>
      <t xml:space="preserve">Areas with subsidence or landslide experience </t>
    </r>
    <r>
      <rPr>
        <sz val="11"/>
        <color theme="1"/>
        <rFont val="Calibri"/>
        <family val="2"/>
        <scheme val="minor"/>
      </rPr>
      <t xml:space="preserve">/ Vùng đã có lịch sử sụp đất, trượt đất
-   </t>
    </r>
    <r>
      <rPr>
        <b/>
        <sz val="11"/>
        <color indexed="8"/>
        <rFont val="Calibri"/>
        <family val="2"/>
      </rPr>
      <t>Inaccessible areas to Public Fire Brigade</t>
    </r>
    <r>
      <rPr>
        <sz val="11"/>
        <color theme="1"/>
        <rFont val="Calibri"/>
        <family val="2"/>
        <scheme val="minor"/>
      </rPr>
      <t xml:space="preserve"> / Những khu vực mà đội cứu hỏa công cộng không tiếp cận được</t>
    </r>
  </si>
  <si>
    <r>
      <t xml:space="preserve">        </t>
    </r>
    <r>
      <rPr>
        <b/>
        <sz val="11"/>
        <color indexed="8"/>
        <rFont val="Calibri"/>
        <family val="2"/>
      </rPr>
      <t>b. Types of Construction</t>
    </r>
    <r>
      <rPr>
        <sz val="11"/>
        <color theme="1"/>
        <rFont val="Calibri"/>
        <family val="2"/>
        <scheme val="minor"/>
      </rPr>
      <t>/Loại nhà cửa</t>
    </r>
  </si>
  <si>
    <r>
      <rPr>
        <b/>
        <sz val="11"/>
        <color indexed="8"/>
        <rFont val="Calibri"/>
        <family val="2"/>
      </rPr>
      <t xml:space="preserve">For such Locations, Construction, Fire Prevention and Fighting Facility and Security, or Trades, please refer to the Company for alternative solutions </t>
    </r>
    <r>
      <rPr>
        <sz val="11"/>
        <color theme="1"/>
        <rFont val="Calibri"/>
        <family val="2"/>
        <scheme val="minor"/>
      </rPr>
      <t>/ Đối với những Địa điểm, kết cấu Xây dựng, Loại Phương tiện Phòng cháy Chữa cháy và Bảo vệ, hay loại Ngành nghề như trên, đề nghị liên hệ với Công ty Bảo hiểm để thu xếp bảo hiểm phù hợp.</t>
    </r>
  </si>
  <si>
    <t xml:space="preserve">Xin lưu ý rằng phí bảo hiểm phải được thanh toán và thực tế nhận được bởi Công ty Bảo hiểm  (hay bởi trung gian bảo hiểm thực hiện hợp đồng bảo hiểm này) trong vòng 30 ngày kể từ ngày hiệu lực của bảo hiểm, nếu không hợp đồng bảo hiểm sẽ tự động được hủy bỏ và Công ty Bảo hiểm sẽ có quyền thu phí theo tỷ lệ cho thời gian hợp đồng có hiệu lực nhưng không ít hơn phí tối thiểu là VND1,100,000.
</t>
  </si>
  <si>
    <r>
      <t>PREMISE  No.5</t>
    </r>
    <r>
      <rPr>
        <sz val="12"/>
        <color indexed="9"/>
        <rFont val="Calibri"/>
        <family val="2"/>
      </rPr>
      <t xml:space="preserve"> / ĐỊA ĐIỂM số 5 </t>
    </r>
  </si>
  <si>
    <t>1. THE PROPOSER / NGƯỜI YÊU CẦU BẢO HIỂM</t>
  </si>
  <si>
    <t>3. PERIOD OF INSURANCE / THỜI HẠN BẢO HIỂM</t>
  </si>
  <si>
    <t>4. THE PREMISES / ĐỊA ĐIỂM CÓ YÊU CẦU BẢO HIỂM</t>
  </si>
  <si>
    <t>7. LOSS EXPERIENCE / LỊCH SỬ TỔN THẤT</t>
  </si>
  <si>
    <t>2 - 3 premises</t>
  </si>
  <si>
    <t>Discount 5%</t>
  </si>
  <si>
    <t>4-5 Premises</t>
  </si>
  <si>
    <t>Discount 10%</t>
  </si>
  <si>
    <t>from 6 premises above</t>
  </si>
  <si>
    <t>Discount 15%</t>
  </si>
  <si>
    <t>As of 01 Oct 2012</t>
  </si>
  <si>
    <r>
      <rPr>
        <b/>
        <sz val="11"/>
        <color indexed="8"/>
        <rFont val="Calibri"/>
        <family val="2"/>
      </rPr>
      <t xml:space="preserve">1.  This package is suitable for food and Drink services, but it does not cover hotels having pubs, bars, Discotheques and night clubs:
   </t>
    </r>
    <r>
      <rPr>
        <sz val="11"/>
        <color indexed="8"/>
        <rFont val="Calibri"/>
        <family val="2"/>
      </rPr>
      <t xml:space="preserve">  Gói sản phẩm này thích hợp cho tất cả các khách sạn loại trừ khách sạn có quán rượu, vũ trường, câu lạc bộ đêm:</t>
    </r>
  </si>
  <si>
    <r>
      <rPr>
        <b/>
        <sz val="11"/>
        <color indexed="8"/>
        <rFont val="Calibri"/>
        <family val="2"/>
      </rPr>
      <t>-   Bars or pubs</t>
    </r>
    <r>
      <rPr>
        <sz val="11"/>
        <color indexed="8"/>
        <rFont val="Calibri"/>
        <family val="2"/>
      </rPr>
      <t xml:space="preserve">/ Quán bar hay Quán rượu
</t>
    </r>
    <r>
      <rPr>
        <b/>
        <sz val="11"/>
        <color indexed="8"/>
        <rFont val="Calibri"/>
        <family val="2"/>
      </rPr>
      <t xml:space="preserve">-   Discotheques </t>
    </r>
    <r>
      <rPr>
        <sz val="11"/>
        <color indexed="8"/>
        <rFont val="Calibri"/>
        <family val="2"/>
      </rPr>
      <t xml:space="preserve">/ Vũ trường
</t>
    </r>
    <r>
      <rPr>
        <b/>
        <sz val="11"/>
        <color indexed="8"/>
        <rFont val="Calibri"/>
        <family val="2"/>
      </rPr>
      <t xml:space="preserve">-   Hawker Stalls </t>
    </r>
    <r>
      <rPr>
        <sz val="11"/>
        <color indexed="8"/>
        <rFont val="Calibri"/>
        <family val="2"/>
      </rPr>
      <t xml:space="preserve">/ Xe bán rong
</t>
    </r>
    <r>
      <rPr>
        <b/>
        <sz val="11"/>
        <color indexed="8"/>
        <rFont val="Calibri"/>
        <family val="2"/>
      </rPr>
      <t>-   Karaoke Lounges</t>
    </r>
    <r>
      <rPr>
        <sz val="11"/>
        <color indexed="8"/>
        <rFont val="Calibri"/>
        <family val="2"/>
      </rPr>
      <t xml:space="preserve"> / Phòng karaoke
</t>
    </r>
    <r>
      <rPr>
        <b/>
        <sz val="11"/>
        <color indexed="8"/>
        <rFont val="Calibri"/>
        <family val="2"/>
      </rPr>
      <t>-   Kiosks of any type out of shoping centre /</t>
    </r>
    <r>
      <rPr>
        <sz val="11"/>
        <color indexed="8"/>
        <rFont val="Calibri"/>
        <family val="2"/>
      </rPr>
      <t xml:space="preserve"> Kios các loại không nằm trong trung tâm thương mại
</t>
    </r>
    <r>
      <rPr>
        <b/>
        <sz val="11"/>
        <color indexed="8"/>
        <rFont val="Calibri"/>
        <family val="2"/>
      </rPr>
      <t>-   Market Stalls</t>
    </r>
    <r>
      <rPr>
        <sz val="11"/>
        <color indexed="8"/>
        <rFont val="Calibri"/>
        <family val="2"/>
      </rPr>
      <t xml:space="preserve"> / Quầy bán hàng trong chợ
</t>
    </r>
    <r>
      <rPr>
        <b/>
        <sz val="11"/>
        <color indexed="8"/>
        <rFont val="Calibri"/>
        <family val="2"/>
      </rPr>
      <t xml:space="preserve">-   Night Clubs </t>
    </r>
    <r>
      <rPr>
        <sz val="11"/>
        <color indexed="8"/>
        <rFont val="Calibri"/>
        <family val="2"/>
      </rPr>
      <t xml:space="preserve">/ Câu lạc bộ đêm
</t>
    </r>
    <r>
      <rPr>
        <b/>
        <sz val="11"/>
        <color indexed="8"/>
        <rFont val="Calibri"/>
        <family val="2"/>
      </rPr>
      <t>-   Pure Catering Services /</t>
    </r>
    <r>
      <rPr>
        <sz val="11"/>
        <color indexed="8"/>
        <rFont val="Calibri"/>
        <family val="2"/>
      </rPr>
      <t xml:space="preserve"> Chỉ cung cấp thực phẩm cho các khách bên ngoài (không bán tại chỗ)
</t>
    </r>
  </si>
  <si>
    <r>
      <rPr>
        <b/>
        <sz val="11"/>
        <color indexed="8"/>
        <rFont val="Calibri"/>
        <family val="2"/>
      </rPr>
      <t>2.   The sum insured under Sections 1 must represent the full/</t>
    </r>
    <r>
      <rPr>
        <sz val="11"/>
        <color theme="1"/>
        <rFont val="Calibri"/>
        <family val="2"/>
        <scheme val="minor"/>
      </rPr>
      <t xml:space="preserve"> Số tiền bảo hiểm của Phần 1 phải thể hiện đầy đủ</t>
    </r>
  </si>
  <si>
    <r>
      <t xml:space="preserve">-   </t>
    </r>
    <r>
      <rPr>
        <b/>
        <sz val="11"/>
        <color indexed="8"/>
        <rFont val="Calibri"/>
        <family val="2"/>
      </rPr>
      <t xml:space="preserve">Premises not of brick, tile, concrete construction or with property kept in the open or without perimeter, fence or security </t>
    </r>
    <r>
      <rPr>
        <sz val="11"/>
        <color theme="1"/>
        <rFont val="Calibri"/>
        <family val="2"/>
        <scheme val="minor"/>
      </rPr>
      <t>/
     Nhà cửa không xây bằng gạch, bê tông hay có tài sản để ngoài trời hay không có hàng rào hay không có bảo vệ. 
-</t>
    </r>
    <r>
      <rPr>
        <b/>
        <sz val="11"/>
        <color indexed="8"/>
        <rFont val="Calibri"/>
        <family val="2"/>
      </rPr>
      <t xml:space="preserve">   Business which are part of a more extensive premises of industrial, manufacturing, wholesale or retail businesses</t>
    </r>
    <r>
      <rPr>
        <sz val="11"/>
        <color theme="1"/>
        <rFont val="Calibri"/>
        <family val="2"/>
        <scheme val="minor"/>
      </rPr>
      <t xml:space="preserve"> /
     Cơ sở kinh doanh chỉ là một phần nhỏ của nhà xưởng công nghiệp, sản xuất hay bán buôn bán lẻ.</t>
    </r>
  </si>
  <si>
    <r>
      <rPr>
        <b/>
        <sz val="11"/>
        <color indexed="8"/>
        <rFont val="Calibri"/>
        <family val="2"/>
      </rPr>
      <t>(including 10% VAT)</t>
    </r>
    <r>
      <rPr>
        <sz val="11"/>
        <color theme="1"/>
        <rFont val="Calibri"/>
        <family val="2"/>
        <scheme val="minor"/>
      </rPr>
      <t>/(bao gồm thuế GTGT)</t>
    </r>
  </si>
  <si>
    <t>Name and Signature of Proposer and Company Stamp</t>
  </si>
  <si>
    <t>Người yêu cầu bảo hiểm (Ký, đóng dấu và ghi rõ họ tên)</t>
  </si>
  <si>
    <r>
      <t>Section I: Property</t>
    </r>
    <r>
      <rPr>
        <sz val="11"/>
        <color indexed="62"/>
        <rFont val="Calibri"/>
        <family val="2"/>
      </rPr>
      <t xml:space="preserve"> (Phần I: Tài Sản)</t>
    </r>
  </si>
  <si>
    <r>
      <t>Section II: Money</t>
    </r>
    <r>
      <rPr>
        <sz val="11"/>
        <color indexed="62"/>
        <rFont val="Calibri"/>
        <family val="2"/>
      </rPr>
      <t xml:space="preserve"> (Phần II: Tiền)</t>
    </r>
  </si>
  <si>
    <r>
      <t>Section III: Public and Product Liability</t>
    </r>
    <r>
      <rPr>
        <sz val="11"/>
        <color indexed="62"/>
        <rFont val="Calibri"/>
        <family val="2"/>
      </rPr>
      <t xml:space="preserve"> (Phần III: Trách nhiệm Công cộng và Trách nhiệm sản phẩm)</t>
    </r>
  </si>
  <si>
    <r>
      <t>Section IV: Business Interruption</t>
    </r>
    <r>
      <rPr>
        <sz val="11"/>
        <color indexed="62"/>
        <rFont val="Calibri"/>
        <family val="2"/>
      </rPr>
      <t xml:space="preserve"> (Phần IV: Giám đoạn kinh doanh) - </t>
    </r>
    <r>
      <rPr>
        <b/>
        <sz val="11"/>
        <color indexed="62"/>
        <rFont val="Calibri"/>
        <family val="2"/>
      </rPr>
      <t>Optional</t>
    </r>
    <r>
      <rPr>
        <sz val="11"/>
        <color indexed="62"/>
        <rFont val="Calibri"/>
        <family val="2"/>
      </rPr>
      <t>/(tự chọn)</t>
    </r>
  </si>
  <si>
    <r>
      <t xml:space="preserve">Section V: Personal Accident </t>
    </r>
    <r>
      <rPr>
        <sz val="11"/>
        <color indexed="62"/>
        <rFont val="Calibri"/>
        <family val="2"/>
      </rPr>
      <t xml:space="preserve">(Phần V: Tai nạn con người) - </t>
    </r>
    <r>
      <rPr>
        <b/>
        <sz val="11"/>
        <color indexed="62"/>
        <rFont val="Calibri"/>
        <family val="2"/>
      </rPr>
      <t>Optional</t>
    </r>
    <r>
      <rPr>
        <sz val="11"/>
        <color indexed="62"/>
        <rFont val="Calibri"/>
        <family val="2"/>
      </rPr>
      <t>/(tự chọn)</t>
    </r>
  </si>
  <si>
    <r>
      <t xml:space="preserve">Section I: Property </t>
    </r>
    <r>
      <rPr>
        <sz val="11"/>
        <color indexed="62"/>
        <rFont val="Calibri"/>
        <family val="2"/>
      </rPr>
      <t>(Phần I: Tài Sản)</t>
    </r>
  </si>
  <si>
    <r>
      <t xml:space="preserve">Section II: Money </t>
    </r>
    <r>
      <rPr>
        <sz val="11"/>
        <color indexed="62"/>
        <rFont val="Calibri"/>
        <family val="2"/>
      </rPr>
      <t>(Phần II: Tiền)</t>
    </r>
  </si>
  <si>
    <r>
      <t xml:space="preserve">Section IV: Business Interruption </t>
    </r>
    <r>
      <rPr>
        <sz val="11"/>
        <color indexed="62"/>
        <rFont val="Calibri"/>
        <family val="2"/>
      </rPr>
      <t xml:space="preserve">(Phần IV: Giám đoạn kinh doanh) - </t>
    </r>
    <r>
      <rPr>
        <b/>
        <sz val="11"/>
        <color indexed="62"/>
        <rFont val="Calibri"/>
        <family val="2"/>
      </rPr>
      <t>Optional</t>
    </r>
    <r>
      <rPr>
        <sz val="11"/>
        <color indexed="62"/>
        <rFont val="Calibri"/>
        <family val="2"/>
      </rPr>
      <t>/(tự chọn)</t>
    </r>
  </si>
  <si>
    <r>
      <t>2/</t>
    </r>
    <r>
      <rPr>
        <b/>
        <sz val="11"/>
        <color indexed="8"/>
        <rFont val="Calibri"/>
        <family val="2"/>
      </rPr>
      <t xml:space="preserve"> SANCTION LIMITATION EXCLUSION</t>
    </r>
    <r>
      <rPr>
        <sz val="11"/>
        <color theme="1"/>
        <rFont val="Calibri"/>
        <family val="2"/>
        <scheme val="minor"/>
      </rPr>
      <t xml:space="preserve">: “Liberty shall not provide cover and shall not be liable to pay any claim or provide any benefit hereunder to the extent that the provision of such cover, payment of such claim or provision of such benefit would expose Liberty to any sanction, prohibition or restriction under United Nations resolutions or the trade or economic sanctions, laws or regulations of the European Union, United Kingdom or United State of America”
</t>
    </r>
    <r>
      <rPr>
        <b/>
        <sz val="11"/>
        <color indexed="8"/>
        <rFont val="Calibri"/>
        <family val="2"/>
      </rPr>
      <t>ĐIÊU KHOẢN LOẠI TRỪ LIÊN QUAN GIỚI HẠN CẤM VẬN</t>
    </r>
    <r>
      <rPr>
        <sz val="11"/>
        <color theme="1"/>
        <rFont val="Calibri"/>
        <family val="2"/>
        <scheme val="minor"/>
      </rPr>
      <t xml:space="preserve">: “Liberty sẽ không bảo hiểm và không có trách nhiệm thanh toán bồi thường cho bất kỳ yêu cầu bồi thường hoặc cung cấp các quyền lợi nào dưới đây nếu như việc việc cung cấp bảo hiểm, thanh toán các yêu cầu bồi thường này hoặc cung cấp quyền lợi như vậy sẽ làm cho Liberty vi phạm bất kỳ quy định cấm vận, ngăn cấm, hoặc hạn chế theo các nghị quyết của Liên Hiệp Quốc hoặc các  lệnh cấm vận kinh tế hay thương mại, luật pháp hoặc quy định của Liên Hiệp Châu Âu, Vương Quốc Anh hoặc Hiệp Chủng Quốc Hoa Kỳ”
</t>
    </r>
  </si>
  <si>
    <r>
      <t xml:space="preserve">Liberty SMECare – Application Form
</t>
    </r>
    <r>
      <rPr>
        <sz val="14"/>
        <color indexed="62"/>
        <rFont val="Calibri"/>
        <family val="2"/>
      </rPr>
      <t>Giấy yêu cầu bảo hiểm Doanh nghiệp năng động</t>
    </r>
  </si>
  <si>
    <r>
      <t xml:space="preserve">Statement pursuant to Law on Insurance Business No. 24-2000-QH10 Charter II Section I Article 18 - You are to disclose in this Proposal Form fully and faithfully all facts which you know or ought to know, otherwise the Policy issued hereunder may be void.
</t>
    </r>
    <r>
      <rPr>
        <sz val="12"/>
        <color indexed="62"/>
        <rFont val="Calibri"/>
        <family val="2"/>
      </rPr>
      <t>Theo Luật Kinh doanh Bảo hiểm số 24-2000-QH10 Chương II Phần 1 Điều 18 - Quý vị phải khai báo đầy đủ và trung thực tất cả các thông tin mà Quý vị biết hoặc phải biết, nếu không Bảo hiểm này sẽ không có hiệu lực</t>
    </r>
  </si>
  <si>
    <r>
      <t>Section III: Public and Product Liability</t>
    </r>
    <r>
      <rPr>
        <sz val="11"/>
        <color indexed="62"/>
        <rFont val="Calibri"/>
        <family val="2"/>
      </rPr>
      <t xml:space="preserve"> (Phần III: Trách nhiệm Công cộng và Trách nhiệm sản phẩm)</t>
    </r>
  </si>
  <si>
    <r>
      <t>Section IV: Business Interruption</t>
    </r>
    <r>
      <rPr>
        <sz val="11"/>
        <color indexed="62"/>
        <rFont val="Calibri"/>
        <family val="2"/>
      </rPr>
      <t xml:space="preserve"> (Phần IV: Giám đoạn kinh doanh) - </t>
    </r>
    <r>
      <rPr>
        <b/>
        <sz val="11"/>
        <color indexed="62"/>
        <rFont val="Calibri"/>
        <family val="2"/>
      </rPr>
      <t>Optional</t>
    </r>
    <r>
      <rPr>
        <sz val="11"/>
        <color indexed="62"/>
        <rFont val="Calibri"/>
        <family val="2"/>
      </rPr>
      <t>/(tự chọn)</t>
    </r>
  </si>
  <si>
    <r>
      <t xml:space="preserve">Section V: Personal Accident </t>
    </r>
    <r>
      <rPr>
        <sz val="11"/>
        <color indexed="62"/>
        <rFont val="Calibri"/>
        <family val="2"/>
      </rPr>
      <t xml:space="preserve">(Phần V: Tai nạn con người) - </t>
    </r>
    <r>
      <rPr>
        <b/>
        <sz val="11"/>
        <color indexed="62"/>
        <rFont val="Calibri"/>
        <family val="2"/>
      </rPr>
      <t>Optional</t>
    </r>
    <r>
      <rPr>
        <sz val="11"/>
        <color indexed="62"/>
        <rFont val="Calibri"/>
        <family val="2"/>
      </rPr>
      <t>/(tự chọn)</t>
    </r>
  </si>
  <si>
    <r>
      <t>Section I: Property</t>
    </r>
    <r>
      <rPr>
        <sz val="11"/>
        <color indexed="62"/>
        <rFont val="Calibri"/>
        <family val="2"/>
      </rPr>
      <t xml:space="preserve"> (Phần I: Tài Sản)</t>
    </r>
  </si>
  <si>
    <r>
      <t>Section II: Money</t>
    </r>
    <r>
      <rPr>
        <sz val="11"/>
        <color indexed="62"/>
        <rFont val="Calibri"/>
        <family val="2"/>
      </rPr>
      <t xml:space="preserve"> (Phần II: Tiền)</t>
    </r>
  </si>
  <si>
    <r>
      <rPr>
        <b/>
        <sz val="11"/>
        <color indexed="8"/>
        <rFont val="Calibri"/>
        <family val="2"/>
      </rPr>
      <t>-   C</t>
    </r>
    <r>
      <rPr>
        <b/>
        <sz val="11"/>
        <color indexed="8"/>
        <rFont val="Calibri"/>
        <family val="2"/>
      </rPr>
      <t>ost of reinstatement for building and renovations/improvements</t>
    </r>
    <r>
      <rPr>
        <b/>
        <sz val="11"/>
        <color indexed="8"/>
        <rFont val="Calibri"/>
        <family val="2"/>
      </rPr>
      <t>/ chi phí phục hồi tòa nhà/nâng cấp/sửa sang
-   R</t>
    </r>
    <r>
      <rPr>
        <b/>
        <sz val="11"/>
        <color indexed="8"/>
        <rFont val="Calibri"/>
        <family val="2"/>
      </rPr>
      <t>eplacement costs for contents other than stock-in-trade, and</t>
    </r>
    <r>
      <rPr>
        <b/>
        <sz val="11"/>
        <color indexed="8"/>
        <rFont val="Calibri"/>
        <family val="2"/>
      </rPr>
      <t>/chi phí thay thế nội thất không bao gồm hàng hóa kinh doanh
-   M</t>
    </r>
    <r>
      <rPr>
        <b/>
        <sz val="11"/>
        <color indexed="8"/>
        <rFont val="Calibri"/>
        <family val="2"/>
      </rPr>
      <t>arket value for stock-in-trade</t>
    </r>
    <r>
      <rPr>
        <b/>
        <sz val="11"/>
        <color indexed="8"/>
        <rFont val="Calibri"/>
        <family val="2"/>
      </rPr>
      <t>/ Giá thị trường của hàng hóa kinh doanh</t>
    </r>
  </si>
  <si>
    <r>
      <rPr>
        <b/>
        <sz val="11"/>
        <color indexed="8"/>
        <rFont val="Calibri"/>
        <family val="2"/>
      </rPr>
      <t xml:space="preserve">Base Premium/ </t>
    </r>
    <r>
      <rPr>
        <sz val="11"/>
        <color theme="1"/>
        <rFont val="Calibri"/>
        <family val="2"/>
        <scheme val="minor"/>
      </rPr>
      <t xml:space="preserve">Phí bảo hiểm cơ bản: </t>
    </r>
  </si>
  <si>
    <r>
      <rPr>
        <b/>
        <sz val="11"/>
        <color indexed="8"/>
        <rFont val="Calibri"/>
        <family val="2"/>
      </rPr>
      <t>Total Amount Due</t>
    </r>
    <r>
      <rPr>
        <sz val="11"/>
        <color theme="1"/>
        <rFont val="Calibri"/>
        <family val="2"/>
        <scheme val="minor"/>
      </rPr>
      <t>/ Tổng số tiền phải trả:</t>
    </r>
  </si>
  <si>
    <r>
      <t>Please provide the list of items you wish to insure</t>
    </r>
    <r>
      <rPr>
        <sz val="11"/>
        <color theme="1"/>
        <rFont val="Calibri"/>
        <family val="2"/>
        <scheme val="minor"/>
      </rPr>
      <t>/ Xin vui lòng liệt kê các tài sản mà Quý vị muốn bảo hiểm</t>
    </r>
  </si>
  <si>
    <r>
      <rPr>
        <b/>
        <sz val="11"/>
        <color indexed="8"/>
        <rFont val="Calibri"/>
        <family val="2"/>
      </rPr>
      <t>Please advise the territorial Limit required</t>
    </r>
    <r>
      <rPr>
        <sz val="11"/>
        <color theme="1"/>
        <rFont val="Calibri"/>
        <family val="2"/>
        <scheme val="minor"/>
      </rPr>
      <t>/ Xin vui lòng cho biết Giới hạn địa lý lựa chọn:</t>
    </r>
  </si>
  <si>
    <t>5. OPTIONAL SPECIAL EXTENSION UNDER SECTION I/ MỞ RỘNG ĐẶC BIỆT TÙY CHỌN THEO PHẦN I</t>
  </si>
  <si>
    <t>6. POLICY TOTAL PREMIUM/ TỔNG PHÍ HỢP ĐỒNG</t>
  </si>
  <si>
    <t>9. PREMIUM PAYMENT WARRANTY/ CAM KẾT THANH TOÁN PHÍ BẢO HIỂM</t>
  </si>
  <si>
    <t>8. OTHER INFORMATION/ THÔNG TIN KHÁC</t>
  </si>
  <si>
    <t>11. NOTES/ GHI CHÚ</t>
  </si>
  <si>
    <t>12. DECLARATION/ CAM KẾT</t>
  </si>
  <si>
    <r>
      <t xml:space="preserve">1/ </t>
    </r>
    <r>
      <rPr>
        <b/>
        <sz val="11"/>
        <color rgb="FF000000"/>
        <rFont val="Calibri"/>
        <family val="2"/>
      </rPr>
      <t>WE/I HERE BY AGREE THAT</t>
    </r>
    <r>
      <rPr>
        <sz val="11"/>
        <color indexed="8"/>
        <rFont val="Calibri"/>
        <family val="2"/>
      </rPr>
      <t xml:space="preserve"> the Company is entitled to process My/Our data, which may include but not limited to basic and sensitive personal data, as follows:
i. Call to introduce/send information on its products and services as well as other customer services’ information, to My/Our phone numbers and/or email/mail addresses and 
ii. Provide, store and process all information relating to any third-party vendors that provide data processing, back-up, storage and/or services to the Company. </t>
    </r>
  </si>
  <si>
    <r>
      <t xml:space="preserve">1/  </t>
    </r>
    <r>
      <rPr>
        <b/>
        <sz val="11"/>
        <color rgb="FF000000"/>
        <rFont val="Calibri"/>
        <family val="2"/>
      </rPr>
      <t xml:space="preserve">CHÚNG TÔI/TÔI ĐỒNG Ý </t>
    </r>
    <r>
      <rPr>
        <sz val="11"/>
        <color indexed="8"/>
        <rFont val="Calibri"/>
        <family val="2"/>
      </rPr>
      <t>cho Công Ty được quyền xử lý dữ liệu, có thể bao gồm cả dữ liệu cá nhân cơ bản và nhạy cảm, của Chúng tôi/Tôi như sau: 
i. Gọi/gửi các thông tin và giới thiệu về sản phẩm và dịch vụ của Công ty Bảo hiểm, cũng như các thông tin chăm sóc khách hàng khác, đến số điện thoại, thư điện tử và/hoặc địa chỉ liên lạc của Chúng tôi/Tôi và 
ii. Gửi, lưu trữ và xử lý các thông tin liên quan đến Hợp Đồng Bảo Hiểm này tại các bên thứ ba làm dịch vụ, xử lý, lưu trữ và/hoặc sao lưu dữ liệu cho Công ty Bảo hiểm.</t>
    </r>
  </si>
  <si>
    <t xml:space="preserve">I have carefully read, understood and agreed to the Company's privacy policy posted at: https://www.libertyinsurance.com.vn/en/privacy-notice; or accessed by QR code:
Tôi đã đọc kỹ, hiểu và đồng ý với chính sách bảo mật thông tin/quyền riêng tư của Công ty Bảo hiểm được đăng tải tại: https://www.libertyinsurance.com.vn/chinh-sach-rieng-tu; hoặc được truy cập bằng QR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</si>
</sst>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VND]\ #,##0"/>
    <numFmt numFmtId="165" formatCode="_(* #,##0_);_(* \(#,##0\);_(* &quot;-&quot;??_);_(@_)"/>
    <numFmt numFmtId="166" formatCode="0.000%"/>
    <numFmt numFmtId="167" formatCode="0.0000%"/>
  </numFmts>
  <fonts count="54" x14ac:knownFonts="1">
    <font>
      <sz val="11"/>
      <color theme="1"/>
      <name val="Calibri"/>
      <family val="2"/>
      <scheme val="minor"/>
    </font>
    <font>
      <sz val="11"/>
      <color indexed="8"/>
      <name val="Calibri"/>
      <family val="2"/>
    </font>
    <font>
      <b/>
      <sz val="11"/>
      <color indexed="8"/>
      <name val="Calibri"/>
      <family val="2"/>
    </font>
    <font>
      <b/>
      <sz val="11"/>
      <name val="Calibri"/>
      <family val="2"/>
    </font>
    <font>
      <sz val="11"/>
      <name val="Calibri"/>
      <family val="2"/>
    </font>
    <font>
      <b/>
      <sz val="12"/>
      <color indexed="8"/>
      <name val="Calibri"/>
      <family val="2"/>
    </font>
    <font>
      <b/>
      <sz val="11"/>
      <color indexed="9"/>
      <name val="Calibri"/>
      <family val="2"/>
    </font>
    <font>
      <b/>
      <sz val="12"/>
      <color indexed="30"/>
      <name val="Calibri"/>
      <family val="2"/>
    </font>
    <font>
      <b/>
      <sz val="10"/>
      <color indexed="30"/>
      <name val="Calibri"/>
      <family val="2"/>
    </font>
    <font>
      <b/>
      <sz val="11"/>
      <color indexed="30"/>
      <name val="Calibri"/>
      <family val="2"/>
    </font>
    <font>
      <sz val="10"/>
      <color indexed="10"/>
      <name val="Arial"/>
      <family val="2"/>
    </font>
    <font>
      <sz val="10"/>
      <name val="Calibri"/>
      <family val="2"/>
    </font>
    <font>
      <i/>
      <sz val="10"/>
      <name val="Calibri"/>
      <family val="2"/>
    </font>
    <font>
      <b/>
      <i/>
      <sz val="10"/>
      <name val="Calibri"/>
      <family val="2"/>
    </font>
    <font>
      <sz val="11"/>
      <color indexed="9"/>
      <name val="Calibri"/>
      <family val="2"/>
    </font>
    <font>
      <sz val="11"/>
      <color indexed="59"/>
      <name val="Calibri"/>
      <family val="2"/>
    </font>
    <font>
      <i/>
      <sz val="11"/>
      <color indexed="8"/>
      <name val="Calibri"/>
      <family val="2"/>
    </font>
    <font>
      <b/>
      <i/>
      <sz val="11"/>
      <color indexed="8"/>
      <name val="Calibri"/>
      <family val="2"/>
    </font>
    <font>
      <sz val="10"/>
      <color indexed="8"/>
      <name val="Calibri"/>
      <family val="2"/>
    </font>
    <font>
      <b/>
      <sz val="10"/>
      <color indexed="8"/>
      <name val="Calibri"/>
      <family val="2"/>
    </font>
    <font>
      <sz val="12"/>
      <color indexed="9"/>
      <name val="Calibri"/>
      <family val="2"/>
    </font>
    <font>
      <sz val="11"/>
      <color indexed="8"/>
      <name val="Calibri"/>
      <family val="2"/>
    </font>
    <font>
      <b/>
      <sz val="11"/>
      <color indexed="9"/>
      <name val="Calibri"/>
      <family val="2"/>
    </font>
    <font>
      <b/>
      <sz val="11"/>
      <color indexed="8"/>
      <name val="Calibri"/>
      <family val="2"/>
    </font>
    <font>
      <sz val="11"/>
      <color indexed="10"/>
      <name val="Calibri"/>
      <family val="2"/>
    </font>
    <font>
      <b/>
      <sz val="14"/>
      <color indexed="30"/>
      <name val="Calibri"/>
      <family val="2"/>
    </font>
    <font>
      <b/>
      <sz val="11"/>
      <color indexed="10"/>
      <name val="Calibri"/>
      <family val="2"/>
    </font>
    <font>
      <b/>
      <sz val="12"/>
      <color indexed="30"/>
      <name val="Calibri"/>
      <family val="2"/>
    </font>
    <font>
      <sz val="10"/>
      <color indexed="8"/>
      <name val="Arial"/>
      <family val="2"/>
    </font>
    <font>
      <b/>
      <sz val="11"/>
      <color indexed="30"/>
      <name val="Calibri"/>
      <family val="2"/>
    </font>
    <font>
      <sz val="11"/>
      <name val="Calibri"/>
      <family val="2"/>
    </font>
    <font>
      <b/>
      <sz val="12"/>
      <color indexed="56"/>
      <name val="Calibri"/>
      <family val="2"/>
    </font>
    <font>
      <i/>
      <sz val="11"/>
      <name val="Calibri"/>
      <family val="2"/>
    </font>
    <font>
      <b/>
      <sz val="11"/>
      <name val="Calibri"/>
      <family val="2"/>
    </font>
    <font>
      <b/>
      <sz val="12"/>
      <color indexed="9"/>
      <name val="Calibri"/>
      <family val="2"/>
    </font>
    <font>
      <sz val="10"/>
      <color indexed="8"/>
      <name val="Calibri"/>
      <family val="2"/>
    </font>
    <font>
      <b/>
      <sz val="11"/>
      <color indexed="59"/>
      <name val="Calibri"/>
      <family val="2"/>
    </font>
    <font>
      <i/>
      <sz val="11"/>
      <color indexed="8"/>
      <name val="Calibri"/>
      <family val="2"/>
    </font>
    <font>
      <b/>
      <i/>
      <sz val="11"/>
      <name val="Calibri"/>
      <family val="2"/>
    </font>
    <font>
      <b/>
      <sz val="12"/>
      <color indexed="8"/>
      <name val="Calibri"/>
      <family val="2"/>
    </font>
    <font>
      <b/>
      <i/>
      <sz val="22"/>
      <color indexed="8"/>
      <name val="Calibri"/>
      <family val="2"/>
    </font>
    <font>
      <b/>
      <i/>
      <sz val="10"/>
      <color indexed="8"/>
      <name val="Calibri"/>
      <family val="2"/>
    </font>
    <font>
      <b/>
      <sz val="11"/>
      <color indexed="62"/>
      <name val="Calibri"/>
      <family val="2"/>
    </font>
    <font>
      <sz val="11"/>
      <color indexed="62"/>
      <name val="Calibri"/>
      <family val="2"/>
    </font>
    <font>
      <sz val="14"/>
      <color indexed="62"/>
      <name val="Calibri"/>
      <family val="2"/>
    </font>
    <font>
      <sz val="12"/>
      <color indexed="62"/>
      <name val="Calibri"/>
      <family val="2"/>
    </font>
    <font>
      <sz val="11"/>
      <color theme="1"/>
      <name val="Calibri"/>
      <family val="2"/>
      <scheme val="minor"/>
    </font>
    <font>
      <b/>
      <sz val="11"/>
      <color theme="1"/>
      <name val="Calibri"/>
      <family val="2"/>
      <scheme val="minor"/>
    </font>
    <font>
      <sz val="11"/>
      <color rgb="FF1A1446"/>
      <name val="Calibri"/>
      <family val="2"/>
      <scheme val="minor"/>
    </font>
    <font>
      <b/>
      <sz val="11"/>
      <color rgb="FF1A1446"/>
      <name val="Calibri"/>
      <family val="2"/>
    </font>
    <font>
      <b/>
      <sz val="14"/>
      <color rgb="FF1A1446"/>
      <name val="Calibri"/>
      <family val="2"/>
    </font>
    <font>
      <sz val="12"/>
      <color rgb="FF1A1446"/>
      <name val="Calibri"/>
      <family val="2"/>
    </font>
    <font>
      <b/>
      <sz val="12"/>
      <color rgb="FF1A1446"/>
      <name val="Calibri"/>
      <family val="2"/>
    </font>
    <font>
      <b/>
      <sz val="11"/>
      <color rgb="FF000000"/>
      <name val="Calibri"/>
      <family val="2"/>
    </font>
  </fonts>
  <fills count="12">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rgb="FF78E1E1"/>
        <bgColor indexed="64"/>
      </patternFill>
    </fill>
    <fill>
      <patternFill patternType="solid">
        <fgColor rgb="FF1A1446"/>
        <bgColor indexed="64"/>
      </patternFill>
    </fill>
    <fill>
      <patternFill patternType="solid">
        <fgColor rgb="FFFFD000"/>
        <bgColor indexed="64"/>
      </patternFill>
    </fill>
  </fills>
  <borders count="82">
    <border>
      <left/>
      <right/>
      <top/>
      <bottom/>
      <diagonal/>
    </border>
    <border>
      <left style="medium">
        <color indexed="56"/>
      </left>
      <right style="thin">
        <color indexed="56"/>
      </right>
      <top style="medium">
        <color indexed="56"/>
      </top>
      <bottom style="thin">
        <color indexed="56"/>
      </bottom>
      <diagonal/>
    </border>
    <border>
      <left style="medium">
        <color indexed="56"/>
      </left>
      <right style="thin">
        <color indexed="56"/>
      </right>
      <top style="thin">
        <color indexed="56"/>
      </top>
      <bottom style="thin">
        <color indexed="56"/>
      </bottom>
      <diagonal/>
    </border>
    <border>
      <left style="medium">
        <color indexed="56"/>
      </left>
      <right style="thin">
        <color indexed="56"/>
      </right>
      <top style="thin">
        <color indexed="56"/>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56"/>
      </right>
      <top/>
      <bottom/>
      <diagonal/>
    </border>
    <border>
      <left style="double">
        <color indexed="56"/>
      </left>
      <right/>
      <top style="double">
        <color indexed="56"/>
      </top>
      <bottom/>
      <diagonal/>
    </border>
    <border>
      <left/>
      <right/>
      <top style="double">
        <color indexed="56"/>
      </top>
      <bottom/>
      <diagonal/>
    </border>
    <border>
      <left/>
      <right style="double">
        <color indexed="56"/>
      </right>
      <top style="double">
        <color indexed="56"/>
      </top>
      <bottom/>
      <diagonal/>
    </border>
    <border>
      <left style="double">
        <color indexed="56"/>
      </left>
      <right/>
      <top/>
      <bottom/>
      <diagonal/>
    </border>
    <border>
      <left/>
      <right style="double">
        <color indexed="56"/>
      </right>
      <top/>
      <bottom/>
      <diagonal/>
    </border>
    <border>
      <left style="medium">
        <color indexed="56"/>
      </left>
      <right/>
      <top/>
      <bottom/>
      <diagonal/>
    </border>
    <border>
      <left style="medium">
        <color indexed="56"/>
      </left>
      <right/>
      <top/>
      <bottom style="medium">
        <color indexed="56"/>
      </bottom>
      <diagonal/>
    </border>
    <border>
      <left/>
      <right/>
      <top/>
      <bottom style="medium">
        <color indexed="56"/>
      </bottom>
      <diagonal/>
    </border>
    <border>
      <left/>
      <right style="medium">
        <color indexed="56"/>
      </right>
      <top/>
      <bottom style="medium">
        <color indexed="56"/>
      </bottom>
      <diagonal/>
    </border>
    <border>
      <left style="medium">
        <color indexed="56"/>
      </left>
      <right/>
      <top style="thin">
        <color indexed="56"/>
      </top>
      <bottom/>
      <diagonal/>
    </border>
    <border>
      <left/>
      <right/>
      <top style="thin">
        <color indexed="56"/>
      </top>
      <bottom/>
      <diagonal/>
    </border>
    <border>
      <left/>
      <right style="medium">
        <color indexed="56"/>
      </right>
      <top style="thin">
        <color indexed="56"/>
      </top>
      <bottom/>
      <diagonal/>
    </border>
    <border>
      <left/>
      <right/>
      <top/>
      <bottom style="thin">
        <color indexed="64"/>
      </bottom>
      <diagonal/>
    </border>
    <border>
      <left style="medium">
        <color indexed="56"/>
      </left>
      <right/>
      <top/>
      <bottom style="thin">
        <color indexed="56"/>
      </bottom>
      <diagonal/>
    </border>
    <border>
      <left/>
      <right/>
      <top/>
      <bottom style="thin">
        <color indexed="56"/>
      </bottom>
      <diagonal/>
    </border>
    <border>
      <left/>
      <right style="medium">
        <color indexed="56"/>
      </right>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style="thin">
        <color indexed="56"/>
      </top>
      <bottom/>
      <diagonal/>
    </border>
    <border>
      <left style="thin">
        <color indexed="56"/>
      </left>
      <right style="thin">
        <color indexed="56"/>
      </right>
      <top/>
      <bottom style="thin">
        <color indexed="56"/>
      </bottom>
      <diagonal/>
    </border>
    <border>
      <left style="medium">
        <color indexed="56"/>
      </left>
      <right style="medium">
        <color indexed="56"/>
      </right>
      <top style="medium">
        <color indexed="56"/>
      </top>
      <bottom style="medium">
        <color indexed="56"/>
      </bottom>
      <diagonal/>
    </border>
    <border>
      <left/>
      <right/>
      <top style="medium">
        <color indexed="56"/>
      </top>
      <bottom style="medium">
        <color indexed="56"/>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double">
        <color indexed="56"/>
      </left>
      <right/>
      <top/>
      <bottom style="double">
        <color indexed="56"/>
      </bottom>
      <diagonal/>
    </border>
    <border>
      <left/>
      <right/>
      <top/>
      <bottom style="double">
        <color indexed="56"/>
      </bottom>
      <diagonal/>
    </border>
    <border>
      <left/>
      <right style="double">
        <color indexed="56"/>
      </right>
      <top/>
      <bottom style="double">
        <color indexed="56"/>
      </bottom>
      <diagonal/>
    </border>
    <border>
      <left/>
      <right/>
      <top style="medium">
        <color indexed="56"/>
      </top>
      <bottom style="double">
        <color indexed="56"/>
      </bottom>
      <diagonal/>
    </border>
    <border>
      <left/>
      <right/>
      <top style="double">
        <color indexed="56"/>
      </top>
      <bottom style="thin">
        <color indexed="56"/>
      </bottom>
      <diagonal/>
    </border>
    <border>
      <left style="double">
        <color indexed="18"/>
      </left>
      <right/>
      <top/>
      <bottom/>
      <diagonal/>
    </border>
    <border>
      <left/>
      <right style="double">
        <color indexed="18"/>
      </right>
      <top/>
      <bottom/>
      <diagonal/>
    </border>
    <border>
      <left style="double">
        <color indexed="18"/>
      </left>
      <right/>
      <top/>
      <bottom style="double">
        <color indexed="18"/>
      </bottom>
      <diagonal/>
    </border>
    <border>
      <left/>
      <right/>
      <top/>
      <bottom style="double">
        <color indexed="18"/>
      </bottom>
      <diagonal/>
    </border>
    <border>
      <left/>
      <right style="double">
        <color indexed="18"/>
      </right>
      <top/>
      <bottom style="double">
        <color indexed="18"/>
      </bottom>
      <diagonal/>
    </border>
    <border>
      <left style="double">
        <color indexed="18"/>
      </left>
      <right/>
      <top style="double">
        <color indexed="18"/>
      </top>
      <bottom/>
      <diagonal/>
    </border>
    <border>
      <left/>
      <right/>
      <top style="double">
        <color indexed="18"/>
      </top>
      <bottom/>
      <diagonal/>
    </border>
    <border>
      <left/>
      <right style="double">
        <color indexed="18"/>
      </right>
      <top style="double">
        <color indexed="18"/>
      </top>
      <bottom/>
      <diagonal/>
    </border>
    <border>
      <left style="thin">
        <color indexed="56"/>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64"/>
      </right>
      <top/>
      <bottom/>
      <diagonal/>
    </border>
    <border>
      <left style="thin">
        <color indexed="56"/>
      </left>
      <right/>
      <top style="thin">
        <color indexed="56"/>
      </top>
      <bottom/>
      <diagonal/>
    </border>
    <border>
      <left/>
      <right style="thin">
        <color indexed="56"/>
      </right>
      <top style="thin">
        <color indexed="56"/>
      </top>
      <bottom/>
      <diagonal/>
    </border>
    <border>
      <left style="thin">
        <color indexed="56"/>
      </left>
      <right/>
      <top/>
      <bottom style="thin">
        <color indexed="56"/>
      </bottom>
      <diagonal/>
    </border>
    <border>
      <left/>
      <right style="thin">
        <color indexed="56"/>
      </right>
      <top/>
      <bottom style="thin">
        <color indexed="56"/>
      </bottom>
      <diagonal/>
    </border>
    <border>
      <left style="medium">
        <color indexed="56"/>
      </left>
      <right/>
      <top/>
      <bottom style="thin">
        <color indexed="64"/>
      </bottom>
      <diagonal/>
    </border>
    <border>
      <left/>
      <right style="medium">
        <color indexed="56"/>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6"/>
      </left>
      <right/>
      <top style="double">
        <color indexed="56"/>
      </top>
      <bottom style="thin">
        <color indexed="56"/>
      </bottom>
      <diagonal/>
    </border>
    <border>
      <left/>
      <right style="thin">
        <color indexed="56"/>
      </right>
      <top style="double">
        <color indexed="56"/>
      </top>
      <bottom style="thin">
        <color indexed="56"/>
      </bottom>
      <diagonal/>
    </border>
    <border>
      <left style="medium">
        <color indexed="56"/>
      </left>
      <right/>
      <top style="medium">
        <color indexed="56"/>
      </top>
      <bottom style="medium">
        <color indexed="56"/>
      </bottom>
      <diagonal/>
    </border>
    <border>
      <left/>
      <right style="medium">
        <color indexed="56"/>
      </right>
      <top style="medium">
        <color indexed="56"/>
      </top>
      <bottom style="medium">
        <color indexed="56"/>
      </bottom>
      <diagonal/>
    </border>
    <border>
      <left style="medium">
        <color indexed="56"/>
      </left>
      <right/>
      <top style="thin">
        <color indexed="64"/>
      </top>
      <bottom style="thin">
        <color indexed="64"/>
      </bottom>
      <diagonal/>
    </border>
    <border>
      <left/>
      <right style="medium">
        <color indexed="56"/>
      </right>
      <top style="thin">
        <color indexed="64"/>
      </top>
      <bottom style="thin">
        <color indexed="64"/>
      </bottom>
      <diagonal/>
    </border>
    <border>
      <left style="thin">
        <color indexed="56"/>
      </left>
      <right style="medium">
        <color indexed="56"/>
      </right>
      <top style="thin">
        <color indexed="56"/>
      </top>
      <bottom style="thin">
        <color indexed="56"/>
      </bottom>
      <diagonal/>
    </border>
    <border>
      <left style="thin">
        <color indexed="56"/>
      </left>
      <right style="thin">
        <color indexed="56"/>
      </right>
      <top style="medium">
        <color indexed="56"/>
      </top>
      <bottom style="thin">
        <color indexed="56"/>
      </bottom>
      <diagonal/>
    </border>
    <border>
      <left style="thin">
        <color indexed="56"/>
      </left>
      <right style="medium">
        <color indexed="56"/>
      </right>
      <top style="medium">
        <color indexed="56"/>
      </top>
      <bottom style="thin">
        <color indexed="56"/>
      </bottom>
      <diagonal/>
    </border>
    <border>
      <left style="thin">
        <color indexed="56"/>
      </left>
      <right style="medium">
        <color indexed="56"/>
      </right>
      <top style="thin">
        <color indexed="56"/>
      </top>
      <bottom/>
      <diagonal/>
    </border>
    <border>
      <left style="medium">
        <color indexed="56"/>
      </left>
      <right/>
      <top style="double">
        <color indexed="56"/>
      </top>
      <bottom style="thin">
        <color indexed="56"/>
      </bottom>
      <diagonal/>
    </border>
    <border>
      <left style="thin">
        <color indexed="56"/>
      </left>
      <right style="thin">
        <color indexed="56"/>
      </right>
      <top style="double">
        <color indexed="56"/>
      </top>
      <bottom style="thin">
        <color indexed="56"/>
      </bottom>
      <diagonal/>
    </border>
    <border>
      <left style="thin">
        <color indexed="56"/>
      </left>
      <right style="medium">
        <color indexed="56"/>
      </right>
      <top style="double">
        <color indexed="56"/>
      </top>
      <bottom style="thin">
        <color indexed="56"/>
      </bottom>
      <diagonal/>
    </border>
    <border>
      <left style="medium">
        <color indexed="56"/>
      </left>
      <right/>
      <top style="thin">
        <color indexed="56"/>
      </top>
      <bottom style="double">
        <color indexed="64"/>
      </bottom>
      <diagonal/>
    </border>
    <border>
      <left/>
      <right/>
      <top style="thin">
        <color indexed="56"/>
      </top>
      <bottom style="double">
        <color indexed="64"/>
      </bottom>
      <diagonal/>
    </border>
    <border>
      <left style="thin">
        <color indexed="64"/>
      </left>
      <right/>
      <top style="thin">
        <color indexed="56"/>
      </top>
      <bottom style="double">
        <color indexed="64"/>
      </bottom>
      <diagonal/>
    </border>
    <border>
      <left/>
      <right style="medium">
        <color indexed="56"/>
      </right>
      <top style="thin">
        <color indexed="56"/>
      </top>
      <bottom style="double">
        <color indexed="64"/>
      </bottom>
      <diagonal/>
    </border>
    <border>
      <left style="medium">
        <color indexed="56"/>
      </left>
      <right/>
      <top style="thin">
        <color indexed="64"/>
      </top>
      <bottom style="medium">
        <color indexed="56"/>
      </bottom>
      <diagonal/>
    </border>
    <border>
      <left/>
      <right/>
      <top style="thin">
        <color indexed="64"/>
      </top>
      <bottom style="medium">
        <color indexed="56"/>
      </bottom>
      <diagonal/>
    </border>
    <border>
      <left/>
      <right style="medium">
        <color indexed="56"/>
      </right>
      <top style="thin">
        <color indexed="64"/>
      </top>
      <bottom style="medium">
        <color indexed="56"/>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21" fillId="0" borderId="0" applyFont="0" applyFill="0" applyBorder="0" applyAlignment="0" applyProtection="0"/>
    <xf numFmtId="9" fontId="21" fillId="0" borderId="0" applyFont="0" applyFill="0" applyBorder="0" applyAlignment="0" applyProtection="0"/>
  </cellStyleXfs>
  <cellXfs count="420">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25" fillId="0" borderId="0" xfId="0" applyFont="1"/>
    <xf numFmtId="0" fontId="23" fillId="0" borderId="0" xfId="0" applyFont="1"/>
    <xf numFmtId="0" fontId="0" fillId="3" borderId="4" xfId="0" applyFill="1" applyBorder="1"/>
    <xf numFmtId="0" fontId="23" fillId="3" borderId="4" xfId="0" applyFont="1" applyFill="1" applyBorder="1" applyAlignment="1">
      <alignment horizontal="center"/>
    </xf>
    <xf numFmtId="0" fontId="26" fillId="3" borderId="4" xfId="0" applyFont="1" applyFill="1" applyBorder="1" applyAlignment="1">
      <alignment horizontal="center"/>
    </xf>
    <xf numFmtId="0" fontId="0" fillId="0" borderId="4" xfId="0" applyBorder="1"/>
    <xf numFmtId="0" fontId="0" fillId="0" borderId="4" xfId="0" quotePrefix="1" applyBorder="1"/>
    <xf numFmtId="165" fontId="21" fillId="0" borderId="4" xfId="1" applyNumberFormat="1" applyFont="1" applyBorder="1"/>
    <xf numFmtId="43" fontId="21" fillId="0" borderId="4" xfId="1" applyFont="1" applyBorder="1" applyAlignment="1">
      <alignment horizontal="center"/>
    </xf>
    <xf numFmtId="165" fontId="21" fillId="0" borderId="0" xfId="1" applyNumberFormat="1" applyFont="1" applyBorder="1"/>
    <xf numFmtId="0" fontId="24" fillId="0" borderId="0" xfId="0" applyFont="1" applyBorder="1" applyAlignment="1">
      <alignment horizontal="center" vertical="center" wrapText="1"/>
    </xf>
    <xf numFmtId="43" fontId="21" fillId="0" borderId="4" xfId="1" quotePrefix="1" applyFont="1" applyBorder="1" applyAlignment="1">
      <alignment horizontal="center"/>
    </xf>
    <xf numFmtId="43" fontId="21" fillId="0" borderId="0" xfId="1" quotePrefix="1" applyFont="1" applyBorder="1" applyAlignment="1">
      <alignment horizontal="center"/>
    </xf>
    <xf numFmtId="0" fontId="27" fillId="0" borderId="0" xfId="0" applyFont="1"/>
    <xf numFmtId="0" fontId="23" fillId="3" borderId="4" xfId="0" applyFont="1" applyFill="1" applyBorder="1" applyAlignment="1">
      <alignment horizontal="center" wrapText="1"/>
    </xf>
    <xf numFmtId="0" fontId="0" fillId="4" borderId="4" xfId="0" applyFill="1" applyBorder="1"/>
    <xf numFmtId="0" fontId="23" fillId="4" borderId="4" xfId="0" applyFont="1" applyFill="1" applyBorder="1" applyAlignment="1">
      <alignment horizontal="center"/>
    </xf>
    <xf numFmtId="0" fontId="23" fillId="4" borderId="5" xfId="0" applyFont="1" applyFill="1" applyBorder="1" applyAlignment="1">
      <alignment horizontal="center"/>
    </xf>
    <xf numFmtId="0" fontId="23" fillId="0" borderId="4" xfId="0" applyFont="1" applyBorder="1"/>
    <xf numFmtId="10" fontId="0" fillId="0" borderId="4" xfId="0" applyNumberFormat="1" applyBorder="1" applyAlignment="1">
      <alignment horizontal="center"/>
    </xf>
    <xf numFmtId="166" fontId="0" fillId="0" borderId="4" xfId="0" applyNumberFormat="1" applyBorder="1"/>
    <xf numFmtId="10" fontId="0" fillId="0" borderId="4" xfId="0" applyNumberFormat="1" applyBorder="1"/>
    <xf numFmtId="0" fontId="23" fillId="5" borderId="6" xfId="0" applyFont="1" applyFill="1" applyBorder="1" applyAlignment="1"/>
    <xf numFmtId="0" fontId="23" fillId="5" borderId="7" xfId="0" applyFont="1" applyFill="1" applyBorder="1" applyAlignment="1"/>
    <xf numFmtId="0" fontId="23" fillId="5" borderId="8" xfId="0" applyFont="1" applyFill="1" applyBorder="1" applyAlignment="1"/>
    <xf numFmtId="0" fontId="23" fillId="5" borderId="4" xfId="0" applyFont="1" applyFill="1" applyBorder="1"/>
    <xf numFmtId="0" fontId="0" fillId="5" borderId="4" xfId="0" applyFill="1" applyBorder="1"/>
    <xf numFmtId="0" fontId="0" fillId="0" borderId="0" xfId="0" applyBorder="1"/>
    <xf numFmtId="165" fontId="21" fillId="5" borderId="4" xfId="1" applyNumberFormat="1" applyFont="1" applyFill="1" applyBorder="1"/>
    <xf numFmtId="0" fontId="24" fillId="5" borderId="4" xfId="0" applyFont="1" applyFill="1" applyBorder="1"/>
    <xf numFmtId="0" fontId="0" fillId="2" borderId="4" xfId="0" applyFill="1" applyBorder="1"/>
    <xf numFmtId="10" fontId="21" fillId="2" borderId="4" xfId="2" applyNumberFormat="1" applyFont="1" applyFill="1" applyBorder="1"/>
    <xf numFmtId="166" fontId="24" fillId="2" borderId="4" xfId="0" quotePrefix="1" applyNumberFormat="1" applyFont="1" applyFill="1" applyBorder="1"/>
    <xf numFmtId="10" fontId="0" fillId="2" borderId="4" xfId="0" applyNumberFormat="1" applyFill="1" applyBorder="1"/>
    <xf numFmtId="0" fontId="0" fillId="2" borderId="4" xfId="0" quotePrefix="1" applyFill="1" applyBorder="1"/>
    <xf numFmtId="3" fontId="28" fillId="0" borderId="4" xfId="0" applyNumberFormat="1" applyFont="1" applyBorder="1" applyAlignment="1">
      <alignment horizontal="center" vertical="center" wrapText="1"/>
    </xf>
    <xf numFmtId="3" fontId="28" fillId="0" borderId="0" xfId="0" applyNumberFormat="1" applyFont="1" applyBorder="1" applyAlignment="1">
      <alignment horizontal="left" vertical="center" wrapText="1"/>
    </xf>
    <xf numFmtId="3" fontId="28" fillId="0" borderId="0" xfId="0" applyNumberFormat="1" applyFont="1" applyBorder="1" applyAlignment="1">
      <alignment horizontal="center" vertical="center" wrapText="1"/>
    </xf>
    <xf numFmtId="0" fontId="0" fillId="2" borderId="0" xfId="0" quotePrefix="1" applyFill="1" applyBorder="1"/>
    <xf numFmtId="0" fontId="0" fillId="0" borderId="0" xfId="0" applyAlignment="1">
      <alignment horizontal="left" wrapText="1"/>
    </xf>
    <xf numFmtId="0" fontId="29" fillId="0" borderId="0" xfId="0" applyFont="1" applyBorder="1"/>
    <xf numFmtId="9" fontId="0" fillId="6" borderId="0" xfId="0" applyNumberFormat="1" applyFill="1" applyBorder="1" applyAlignment="1">
      <alignment horizontal="left"/>
    </xf>
    <xf numFmtId="9" fontId="0" fillId="6" borderId="0" xfId="0" applyNumberFormat="1" applyFill="1" applyAlignment="1">
      <alignment horizontal="left"/>
    </xf>
    <xf numFmtId="0" fontId="29" fillId="0" borderId="0" xfId="0" applyFont="1" applyFill="1" applyBorder="1"/>
    <xf numFmtId="37" fontId="21" fillId="0" borderId="4" xfId="1" quotePrefix="1" applyNumberFormat="1" applyFont="1" applyBorder="1" applyAlignment="1">
      <alignment horizontal="left"/>
    </xf>
    <xf numFmtId="9" fontId="21" fillId="0" borderId="4" xfId="2" applyFont="1" applyBorder="1"/>
    <xf numFmtId="10" fontId="21" fillId="2" borderId="6" xfId="2" applyNumberFormat="1" applyFont="1" applyFill="1" applyBorder="1" applyAlignment="1">
      <alignment horizontal="center"/>
    </xf>
    <xf numFmtId="10" fontId="21" fillId="2" borderId="7" xfId="2" applyNumberFormat="1" applyFont="1" applyFill="1" applyBorder="1" applyAlignment="1">
      <alignment horizontal="center"/>
    </xf>
    <xf numFmtId="10" fontId="21" fillId="2" borderId="8" xfId="2" applyNumberFormat="1" applyFont="1" applyFill="1" applyBorder="1" applyAlignment="1">
      <alignment horizontal="center"/>
    </xf>
    <xf numFmtId="0" fontId="0" fillId="2" borderId="4" xfId="0" applyFill="1" applyBorder="1" applyAlignment="1">
      <alignment horizontal="center"/>
    </xf>
    <xf numFmtId="3" fontId="0" fillId="6" borderId="0" xfId="0" applyNumberFormat="1" applyFill="1" applyBorder="1" applyAlignment="1">
      <alignment horizontal="left"/>
    </xf>
    <xf numFmtId="3" fontId="0" fillId="0" borderId="0" xfId="0" applyNumberFormat="1"/>
    <xf numFmtId="0" fontId="0" fillId="2" borderId="0" xfId="0" applyFill="1" applyProtection="1">
      <protection locked="0"/>
    </xf>
    <xf numFmtId="0" fontId="30" fillId="2" borderId="0" xfId="0" applyFont="1" applyFill="1" applyProtection="1">
      <protection locked="0"/>
    </xf>
    <xf numFmtId="164" fontId="24" fillId="2" borderId="0" xfId="0" applyNumberFormat="1" applyFont="1" applyFill="1" applyBorder="1" applyAlignment="1" applyProtection="1">
      <alignment horizontal="left" vertical="center"/>
    </xf>
    <xf numFmtId="164" fontId="24" fillId="2" borderId="9" xfId="0" applyNumberFormat="1" applyFont="1" applyFill="1" applyBorder="1" applyAlignment="1" applyProtection="1">
      <alignment horizontal="left" vertical="center"/>
    </xf>
    <xf numFmtId="166" fontId="21" fillId="0" borderId="4" xfId="2" applyNumberFormat="1" applyFont="1" applyBorder="1"/>
    <xf numFmtId="164" fontId="0" fillId="2" borderId="0" xfId="0" applyNumberFormat="1" applyFill="1" applyBorder="1" applyAlignment="1" applyProtection="1">
      <alignment horizontal="center" vertical="center"/>
    </xf>
    <xf numFmtId="0" fontId="30" fillId="2" borderId="0" xfId="0" applyFont="1" applyFill="1" applyProtection="1"/>
    <xf numFmtId="0" fontId="0" fillId="2" borderId="0" xfId="0" applyFill="1" applyProtection="1"/>
    <xf numFmtId="0" fontId="0" fillId="2" borderId="10" xfId="0" applyFill="1" applyBorder="1" applyProtection="1"/>
    <xf numFmtId="0" fontId="0" fillId="2" borderId="11" xfId="0" applyFill="1" applyBorder="1" applyProtection="1"/>
    <xf numFmtId="0" fontId="0" fillId="2" borderId="12" xfId="0" applyFill="1" applyBorder="1" applyProtection="1"/>
    <xf numFmtId="0" fontId="0" fillId="2" borderId="13" xfId="0" applyFill="1" applyBorder="1" applyProtection="1"/>
    <xf numFmtId="0" fontId="0" fillId="2" borderId="0" xfId="0" applyFill="1" applyBorder="1" applyProtection="1"/>
    <xf numFmtId="0" fontId="0" fillId="2" borderId="14" xfId="0" applyFill="1" applyBorder="1" applyProtection="1"/>
    <xf numFmtId="0" fontId="31" fillId="2" borderId="0" xfId="0" applyFont="1" applyFill="1" applyBorder="1" applyAlignment="1" applyProtection="1">
      <alignment vertical="center" wrapText="1"/>
    </xf>
    <xf numFmtId="0" fontId="0" fillId="2" borderId="0" xfId="0" applyFill="1" applyBorder="1" applyAlignment="1" applyProtection="1">
      <alignment vertical="center"/>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7" xfId="0" applyFill="1" applyBorder="1" applyAlignment="1" applyProtection="1">
      <alignment horizontal="left" vertical="center"/>
    </xf>
    <xf numFmtId="0" fontId="0" fillId="2" borderId="18" xfId="0" applyFill="1" applyBorder="1" applyAlignment="1" applyProtection="1">
      <alignment horizontal="left" vertical="center"/>
    </xf>
    <xf numFmtId="0" fontId="23" fillId="2" borderId="15" xfId="0" applyFont="1" applyFill="1" applyBorder="1" applyAlignment="1" applyProtection="1">
      <alignment vertical="center"/>
    </xf>
    <xf numFmtId="0" fontId="23" fillId="2" borderId="0" xfId="0" applyFont="1" applyFill="1" applyBorder="1" applyAlignment="1" applyProtection="1">
      <alignment vertical="center"/>
    </xf>
    <xf numFmtId="0" fontId="0" fillId="2" borderId="0" xfId="0" applyFill="1" applyBorder="1" applyAlignment="1" applyProtection="1">
      <alignment vertical="center" wrapText="1"/>
    </xf>
    <xf numFmtId="0" fontId="0" fillId="2" borderId="9" xfId="0" applyFill="1" applyBorder="1" applyAlignment="1" applyProtection="1">
      <alignment vertical="center" wrapText="1"/>
    </xf>
    <xf numFmtId="0" fontId="0" fillId="2" borderId="9" xfId="0" applyFill="1" applyBorder="1" applyAlignment="1" applyProtection="1">
      <alignment vertical="center"/>
    </xf>
    <xf numFmtId="0" fontId="0" fillId="2" borderId="15" xfId="0" applyFill="1" applyBorder="1" applyAlignment="1" applyProtection="1">
      <alignment vertical="center"/>
    </xf>
    <xf numFmtId="0" fontId="0" fillId="2" borderId="15" xfId="0" applyFill="1" applyBorder="1" applyAlignment="1" applyProtection="1">
      <alignment vertical="center" wrapText="1"/>
    </xf>
    <xf numFmtId="0" fontId="0" fillId="2" borderId="19" xfId="0" applyFill="1" applyBorder="1" applyAlignment="1" applyProtection="1">
      <alignment vertical="center" wrapText="1"/>
    </xf>
    <xf numFmtId="0" fontId="0" fillId="2" borderId="20" xfId="0" applyFill="1" applyBorder="1" applyAlignment="1" applyProtection="1">
      <alignment vertical="center" wrapText="1"/>
    </xf>
    <xf numFmtId="0" fontId="0" fillId="2" borderId="20" xfId="0" applyFill="1" applyBorder="1" applyAlignment="1" applyProtection="1">
      <alignment horizontal="left" vertical="center"/>
    </xf>
    <xf numFmtId="0" fontId="0" fillId="2" borderId="21" xfId="0" applyFill="1" applyBorder="1" applyAlignment="1" applyProtection="1">
      <alignment horizontal="left" vertical="center"/>
    </xf>
    <xf numFmtId="0" fontId="22" fillId="2" borderId="0" xfId="0" applyFont="1" applyFill="1" applyBorder="1" applyAlignment="1" applyProtection="1">
      <alignment vertical="center"/>
    </xf>
    <xf numFmtId="0" fontId="22" fillId="2" borderId="15"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0" fillId="2" borderId="22" xfId="0" applyFill="1" applyBorder="1" applyAlignment="1" applyProtection="1">
      <alignment horizontal="center" vertical="center"/>
    </xf>
    <xf numFmtId="0" fontId="0" fillId="2" borderId="0" xfId="0" applyFill="1" applyBorder="1" applyAlignment="1" applyProtection="1">
      <alignment horizontal="center" vertical="center"/>
    </xf>
    <xf numFmtId="0" fontId="23" fillId="2" borderId="0" xfId="0" applyFont="1" applyFill="1" applyBorder="1" applyAlignment="1" applyProtection="1">
      <alignment horizontal="left" vertical="center"/>
    </xf>
    <xf numFmtId="0" fontId="0" fillId="2" borderId="23" xfId="0" applyFill="1" applyBorder="1" applyAlignment="1" applyProtection="1">
      <alignment vertical="center"/>
    </xf>
    <xf numFmtId="0" fontId="0" fillId="2" borderId="24" xfId="0" applyFill="1" applyBorder="1" applyAlignment="1" applyProtection="1">
      <alignment vertical="center"/>
    </xf>
    <xf numFmtId="0" fontId="0" fillId="2" borderId="25" xfId="0" applyFill="1" applyBorder="1" applyAlignment="1" applyProtection="1">
      <alignment vertical="center"/>
    </xf>
    <xf numFmtId="0" fontId="22" fillId="2" borderId="15" xfId="0" applyFont="1" applyFill="1" applyBorder="1" applyAlignment="1" applyProtection="1">
      <alignment vertical="center"/>
    </xf>
    <xf numFmtId="0" fontId="22" fillId="2" borderId="9" xfId="0" applyFont="1" applyFill="1" applyBorder="1" applyAlignment="1" applyProtection="1">
      <alignment vertical="center"/>
    </xf>
    <xf numFmtId="0" fontId="32" fillId="2" borderId="15" xfId="0" applyFont="1" applyFill="1" applyBorder="1" applyAlignment="1" applyProtection="1">
      <alignment horizontal="left" vertical="center"/>
    </xf>
    <xf numFmtId="0" fontId="32" fillId="2" borderId="0" xfId="0" applyFont="1" applyFill="1" applyBorder="1" applyAlignment="1" applyProtection="1">
      <alignment horizontal="left" vertical="center"/>
    </xf>
    <xf numFmtId="0" fontId="32" fillId="2" borderId="9" xfId="0" applyFont="1" applyFill="1" applyBorder="1" applyAlignment="1" applyProtection="1">
      <alignment horizontal="left" vertical="center"/>
    </xf>
    <xf numFmtId="0" fontId="33" fillId="2" borderId="15" xfId="0" applyFont="1" applyFill="1" applyBorder="1" applyAlignment="1" applyProtection="1">
      <alignment horizontal="left" vertical="center"/>
    </xf>
    <xf numFmtId="0" fontId="0" fillId="2" borderId="15" xfId="0" applyFill="1" applyBorder="1" applyProtection="1"/>
    <xf numFmtId="0" fontId="0" fillId="2" borderId="26" xfId="0" applyFont="1" applyFill="1" applyBorder="1" applyAlignment="1" applyProtection="1">
      <alignment horizontal="center" vertical="center"/>
    </xf>
    <xf numFmtId="167" fontId="21" fillId="2" borderId="26" xfId="2" applyNumberFormat="1"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27" xfId="0" applyFont="1" applyFill="1" applyBorder="1" applyAlignment="1" applyProtection="1">
      <alignment horizontal="center" vertical="center"/>
    </xf>
    <xf numFmtId="167" fontId="21" fillId="2" borderId="27" xfId="2" applyNumberFormat="1" applyFont="1" applyFill="1" applyBorder="1" applyAlignment="1" applyProtection="1">
      <alignment horizontal="center" vertical="center"/>
    </xf>
    <xf numFmtId="0" fontId="0" fillId="2" borderId="0" xfId="0" applyFont="1" applyFill="1" applyBorder="1" applyAlignment="1" applyProtection="1">
      <alignment vertical="center"/>
    </xf>
    <xf numFmtId="0" fontId="23" fillId="2" borderId="27"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164" fontId="0" fillId="2" borderId="26" xfId="0" applyNumberFormat="1"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164" fontId="0" fillId="2" borderId="0" xfId="0" applyNumberFormat="1" applyFont="1" applyFill="1" applyBorder="1" applyAlignment="1" applyProtection="1">
      <alignment horizontal="center" vertical="center"/>
    </xf>
    <xf numFmtId="164" fontId="30" fillId="2" borderId="0" xfId="0" applyNumberFormat="1" applyFont="1" applyFill="1" applyBorder="1" applyAlignment="1" applyProtection="1">
      <alignment horizontal="center" vertical="center"/>
    </xf>
    <xf numFmtId="0" fontId="0" fillId="2" borderId="15" xfId="0" applyFill="1" applyBorder="1" applyAlignment="1" applyProtection="1">
      <alignment horizontal="left"/>
    </xf>
    <xf numFmtId="0" fontId="0" fillId="2" borderId="0" xfId="0" applyFill="1" applyBorder="1" applyAlignment="1" applyProtection="1">
      <alignment horizontal="left"/>
    </xf>
    <xf numFmtId="0" fontId="0" fillId="2" borderId="9" xfId="0" applyFill="1" applyBorder="1" applyAlignment="1" applyProtection="1">
      <alignment horizontal="left"/>
    </xf>
    <xf numFmtId="0" fontId="23" fillId="2" borderId="29" xfId="0" applyFont="1" applyFill="1" applyBorder="1" applyAlignment="1" applyProtection="1">
      <alignment horizontal="center"/>
    </xf>
    <xf numFmtId="0" fontId="23" fillId="2" borderId="15" xfId="0" applyFont="1" applyFill="1" applyBorder="1" applyAlignment="1" applyProtection="1">
      <alignment horizontal="left" vertical="center"/>
    </xf>
    <xf numFmtId="0" fontId="0" fillId="2" borderId="16" xfId="0" applyFill="1" applyBorder="1" applyAlignment="1" applyProtection="1">
      <alignment vertical="center"/>
    </xf>
    <xf numFmtId="0" fontId="0" fillId="2" borderId="17" xfId="0" applyFill="1" applyBorder="1" applyAlignment="1" applyProtection="1">
      <alignment vertical="center"/>
    </xf>
    <xf numFmtId="0" fontId="0" fillId="2" borderId="18" xfId="0" applyFill="1" applyBorder="1" applyAlignment="1" applyProtection="1">
      <alignment vertical="center"/>
    </xf>
    <xf numFmtId="0" fontId="0" fillId="2" borderId="15"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14" xfId="0" applyFill="1" applyBorder="1" applyAlignment="1" applyProtection="1">
      <alignment vertical="center"/>
    </xf>
    <xf numFmtId="0" fontId="0" fillId="2" borderId="16" xfId="0" applyFill="1" applyBorder="1" applyAlignment="1" applyProtection="1">
      <alignment vertical="center" wrapText="1"/>
    </xf>
    <xf numFmtId="0" fontId="0" fillId="2" borderId="17" xfId="0" applyFill="1" applyBorder="1" applyAlignment="1" applyProtection="1">
      <alignment vertical="center" wrapText="1"/>
    </xf>
    <xf numFmtId="0" fontId="0" fillId="2" borderId="18" xfId="0" applyFill="1" applyBorder="1" applyAlignment="1" applyProtection="1">
      <alignment vertical="center" wrapText="1"/>
    </xf>
    <xf numFmtId="0" fontId="0" fillId="2" borderId="30" xfId="0" applyFont="1" applyFill="1" applyBorder="1" applyAlignment="1" applyProtection="1">
      <alignment horizontal="left" vertical="center" wrapText="1"/>
    </xf>
    <xf numFmtId="0" fontId="0" fillId="2" borderId="31" xfId="0" applyFill="1" applyBorder="1" applyAlignment="1" applyProtection="1">
      <alignment vertical="center"/>
    </xf>
    <xf numFmtId="0" fontId="0" fillId="2" borderId="32" xfId="0" applyFill="1" applyBorder="1" applyAlignment="1" applyProtection="1">
      <alignment vertical="center"/>
    </xf>
    <xf numFmtId="0" fontId="0" fillId="2" borderId="33" xfId="0" applyFill="1" applyBorder="1" applyAlignment="1" applyProtection="1">
      <alignment vertical="center"/>
    </xf>
    <xf numFmtId="0" fontId="0" fillId="2" borderId="34" xfId="0" applyFill="1" applyBorder="1" applyProtection="1"/>
    <xf numFmtId="0" fontId="0" fillId="2" borderId="35" xfId="0" applyFill="1" applyBorder="1" applyAlignment="1" applyProtection="1">
      <alignment vertical="center"/>
    </xf>
    <xf numFmtId="0" fontId="0" fillId="2" borderId="36" xfId="0" applyFill="1" applyBorder="1" applyAlignment="1" applyProtection="1">
      <alignment vertical="center"/>
    </xf>
    <xf numFmtId="0" fontId="0" fillId="2" borderId="36" xfId="0" applyFill="1" applyBorder="1" applyProtection="1"/>
    <xf numFmtId="164" fontId="0" fillId="2" borderId="0" xfId="0" applyNumberFormat="1" applyFill="1" applyProtection="1"/>
    <xf numFmtId="0" fontId="30" fillId="2" borderId="0" xfId="0" applyFont="1" applyFill="1" applyAlignment="1" applyProtection="1">
      <alignment horizontal="left"/>
    </xf>
    <xf numFmtId="0" fontId="30" fillId="2" borderId="0" xfId="0" applyFont="1" applyFill="1" applyAlignment="1" applyProtection="1">
      <alignment horizontal="left"/>
      <protection locked="0"/>
    </xf>
    <xf numFmtId="0" fontId="0" fillId="2" borderId="0" xfId="0" applyFill="1" applyAlignment="1" applyProtection="1">
      <alignment horizontal="left"/>
      <protection locked="0"/>
    </xf>
    <xf numFmtId="3" fontId="30" fillId="2" borderId="0" xfId="0" applyNumberFormat="1" applyFont="1" applyFill="1" applyProtection="1">
      <protection locked="0"/>
    </xf>
    <xf numFmtId="3" fontId="30" fillId="2" borderId="0" xfId="0" applyNumberFormat="1" applyFont="1" applyFill="1" applyProtection="1"/>
    <xf numFmtId="3" fontId="0" fillId="2" borderId="0" xfId="0" applyNumberFormat="1" applyFill="1" applyProtection="1"/>
    <xf numFmtId="0" fontId="30" fillId="2" borderId="13" xfId="0" applyFont="1" applyFill="1" applyBorder="1" applyProtection="1"/>
    <xf numFmtId="0" fontId="0" fillId="2" borderId="37" xfId="0"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35" xfId="0" applyFill="1" applyBorder="1" applyProtection="1"/>
    <xf numFmtId="0" fontId="0" fillId="2" borderId="35" xfId="0" applyFill="1" applyBorder="1" applyAlignment="1" applyProtection="1">
      <alignment horizontal="left" vertical="center"/>
    </xf>
    <xf numFmtId="0" fontId="0" fillId="2" borderId="37" xfId="0" applyFill="1" applyBorder="1" applyAlignment="1" applyProtection="1">
      <alignment vertical="center"/>
    </xf>
    <xf numFmtId="0" fontId="0" fillId="2" borderId="11" xfId="0" applyFill="1" applyBorder="1" applyAlignment="1" applyProtection="1">
      <alignment vertical="center"/>
    </xf>
    <xf numFmtId="0" fontId="0" fillId="2" borderId="38" xfId="0" applyFill="1" applyBorder="1" applyAlignment="1" applyProtection="1">
      <alignment vertical="center"/>
    </xf>
    <xf numFmtId="0" fontId="0" fillId="2" borderId="38" xfId="0" applyFont="1" applyFill="1" applyBorder="1" applyAlignment="1" applyProtection="1">
      <alignment vertical="center"/>
    </xf>
    <xf numFmtId="0" fontId="0" fillId="2" borderId="17" xfId="0" applyFont="1" applyFill="1" applyBorder="1" applyAlignment="1" applyProtection="1">
      <alignment vertical="center"/>
    </xf>
    <xf numFmtId="0" fontId="0" fillId="2" borderId="18" xfId="0" applyFont="1" applyFill="1" applyBorder="1" applyAlignment="1" applyProtection="1">
      <alignment vertical="center"/>
    </xf>
    <xf numFmtId="0" fontId="30" fillId="2" borderId="39" xfId="0" applyFont="1" applyFill="1" applyBorder="1" applyProtection="1"/>
    <xf numFmtId="0" fontId="0" fillId="2" borderId="40" xfId="0" applyFill="1" applyBorder="1" applyAlignment="1" applyProtection="1">
      <alignment vertical="center"/>
    </xf>
    <xf numFmtId="0" fontId="30" fillId="2" borderId="41" xfId="0" applyFont="1" applyFill="1" applyBorder="1" applyProtection="1"/>
    <xf numFmtId="0" fontId="0" fillId="2" borderId="42" xfId="0" applyFill="1" applyBorder="1" applyAlignment="1" applyProtection="1">
      <alignment vertical="center"/>
    </xf>
    <xf numFmtId="0" fontId="0" fillId="2" borderId="43" xfId="0" applyFill="1" applyBorder="1" applyAlignment="1" applyProtection="1">
      <alignment vertical="center"/>
    </xf>
    <xf numFmtId="0" fontId="0" fillId="2" borderId="44" xfId="0" applyFill="1" applyBorder="1" applyProtection="1"/>
    <xf numFmtId="0" fontId="0" fillId="2" borderId="45" xfId="0" applyFill="1" applyBorder="1" applyProtection="1"/>
    <xf numFmtId="0" fontId="0" fillId="2" borderId="46" xfId="0" applyFill="1" applyBorder="1" applyProtection="1"/>
    <xf numFmtId="0" fontId="0" fillId="2" borderId="0" xfId="0" applyFill="1" applyBorder="1" applyAlignment="1" applyProtection="1">
      <alignment horizontal="left" vertical="center"/>
    </xf>
    <xf numFmtId="0" fontId="0" fillId="2" borderId="0" xfId="0" applyFill="1" applyBorder="1" applyAlignment="1" applyProtection="1">
      <alignment horizontal="center" vertical="center"/>
    </xf>
    <xf numFmtId="164" fontId="0" fillId="2" borderId="0" xfId="0" applyNumberFormat="1" applyFill="1" applyBorder="1" applyAlignment="1" applyProtection="1">
      <alignment horizontal="center"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23" fillId="2" borderId="9" xfId="0" applyFont="1" applyFill="1" applyBorder="1" applyAlignment="1" applyProtection="1">
      <alignment vertical="center"/>
    </xf>
    <xf numFmtId="0" fontId="4" fillId="2" borderId="0" xfId="0" applyFont="1" applyFill="1" applyProtection="1"/>
    <xf numFmtId="9" fontId="30" fillId="2" borderId="0" xfId="0" applyNumberFormat="1" applyFont="1" applyFill="1" applyProtection="1">
      <protection locked="0"/>
    </xf>
    <xf numFmtId="9" fontId="30" fillId="2" borderId="0" xfId="0" applyNumberFormat="1" applyFont="1" applyFill="1" applyProtection="1"/>
    <xf numFmtId="0" fontId="0" fillId="7" borderId="4" xfId="0" quotePrefix="1" applyFont="1" applyFill="1" applyBorder="1"/>
    <xf numFmtId="0" fontId="0" fillId="7" borderId="4" xfId="0" applyFont="1" applyFill="1" applyBorder="1"/>
    <xf numFmtId="0" fontId="0" fillId="2" borderId="9" xfId="0" applyFill="1" applyBorder="1" applyProtection="1"/>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0" fontId="4" fillId="2" borderId="0" xfId="0" applyFont="1" applyFill="1" applyProtection="1">
      <protection locked="0"/>
    </xf>
    <xf numFmtId="0" fontId="0" fillId="8" borderId="0" xfId="0" applyFill="1" applyProtection="1"/>
    <xf numFmtId="164" fontId="0" fillId="2" borderId="0" xfId="0" applyNumberFormat="1" applyFill="1" applyBorder="1" applyAlignment="1" applyProtection="1">
      <alignment vertical="center"/>
    </xf>
    <xf numFmtId="164" fontId="0" fillId="2" borderId="9" xfId="0" applyNumberFormat="1" applyFill="1" applyBorder="1" applyAlignment="1" applyProtection="1">
      <alignment vertical="center"/>
    </xf>
    <xf numFmtId="0" fontId="37" fillId="9" borderId="15" xfId="0" applyFont="1" applyFill="1" applyBorder="1" applyAlignment="1" applyProtection="1">
      <alignment horizontal="left" vertical="center"/>
    </xf>
    <xf numFmtId="0" fontId="37" fillId="9" borderId="0" xfId="0" applyFont="1" applyFill="1" applyBorder="1" applyAlignment="1" applyProtection="1">
      <alignment horizontal="left" vertical="center" wrapText="1"/>
    </xf>
    <xf numFmtId="0" fontId="37" fillId="9" borderId="9" xfId="0" applyFont="1" applyFill="1" applyBorder="1" applyAlignment="1" applyProtection="1">
      <alignment horizontal="left" vertical="center" wrapText="1"/>
    </xf>
    <xf numFmtId="0" fontId="48" fillId="8" borderId="15" xfId="0" applyFont="1" applyFill="1" applyBorder="1" applyAlignment="1" applyProtection="1">
      <alignment horizontal="left" vertical="center"/>
    </xf>
    <xf numFmtId="0" fontId="48" fillId="8" borderId="0" xfId="0" applyFont="1" applyFill="1" applyBorder="1" applyAlignment="1" applyProtection="1">
      <alignment horizontal="left" vertical="center"/>
    </xf>
    <xf numFmtId="0" fontId="37" fillId="9" borderId="15" xfId="0" applyFont="1" applyFill="1" applyBorder="1" applyAlignment="1" applyProtection="1">
      <alignment vertical="center"/>
    </xf>
    <xf numFmtId="0" fontId="37" fillId="9" borderId="0" xfId="0" applyFont="1" applyFill="1" applyBorder="1" applyAlignment="1" applyProtection="1">
      <alignment vertical="center"/>
    </xf>
    <xf numFmtId="0" fontId="37" fillId="9" borderId="9" xfId="0" applyFont="1" applyFill="1" applyBorder="1" applyAlignment="1" applyProtection="1">
      <alignment vertical="center"/>
    </xf>
    <xf numFmtId="0" fontId="0" fillId="2" borderId="22" xfId="0" applyFill="1" applyBorder="1" applyAlignment="1" applyProtection="1">
      <alignment horizontal="left" vertical="center" wrapText="1"/>
      <protection locked="0"/>
    </xf>
    <xf numFmtId="0" fontId="0" fillId="2" borderId="55" xfId="0" applyFill="1" applyBorder="1" applyAlignment="1" applyProtection="1">
      <alignment horizontal="left" vertical="center" wrapText="1"/>
      <protection locked="0"/>
    </xf>
    <xf numFmtId="164" fontId="0" fillId="2" borderId="24" xfId="0" applyNumberFormat="1" applyFill="1" applyBorder="1" applyAlignment="1" applyProtection="1">
      <alignment horizontal="left" vertical="center"/>
    </xf>
    <xf numFmtId="0" fontId="0" fillId="2" borderId="0" xfId="0" applyFill="1" applyBorder="1" applyAlignment="1" applyProtection="1">
      <alignment horizontal="left"/>
    </xf>
    <xf numFmtId="0" fontId="23" fillId="2" borderId="15"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0" fillId="2" borderId="15"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23" fillId="2" borderId="15"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wrapText="1"/>
    </xf>
    <xf numFmtId="0" fontId="34" fillId="10" borderId="31" xfId="0" applyFont="1" applyFill="1" applyBorder="1" applyAlignment="1" applyProtection="1">
      <alignment horizontal="left" vertical="center" wrapText="1"/>
    </xf>
    <xf numFmtId="0" fontId="34" fillId="10" borderId="32" xfId="0" applyFont="1" applyFill="1" applyBorder="1" applyAlignment="1" applyProtection="1">
      <alignment horizontal="left" vertical="center" wrapText="1"/>
    </xf>
    <xf numFmtId="0" fontId="34" fillId="10" borderId="33" xfId="0" applyFont="1" applyFill="1" applyBorder="1" applyAlignment="1" applyProtection="1">
      <alignment horizontal="left" vertical="center" wrapText="1"/>
    </xf>
    <xf numFmtId="0" fontId="34" fillId="10" borderId="15" xfId="0" applyFont="1" applyFill="1" applyBorder="1" applyAlignment="1" applyProtection="1">
      <alignment horizontal="left" vertical="center" wrapText="1"/>
    </xf>
    <xf numFmtId="0" fontId="34" fillId="10" borderId="0" xfId="0" applyFont="1" applyFill="1" applyBorder="1" applyAlignment="1" applyProtection="1">
      <alignment horizontal="left" vertical="center" wrapText="1"/>
    </xf>
    <xf numFmtId="0" fontId="34" fillId="10" borderId="9" xfId="0" applyFont="1" applyFill="1" applyBorder="1" applyAlignment="1" applyProtection="1">
      <alignment horizontal="left" vertical="center" wrapText="1"/>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wrapText="1"/>
    </xf>
    <xf numFmtId="0" fontId="0" fillId="2" borderId="54" xfId="0" applyFill="1" applyBorder="1" applyAlignment="1" applyProtection="1">
      <alignment horizontal="left" vertical="center" wrapText="1"/>
      <protection locked="0"/>
    </xf>
    <xf numFmtId="0" fontId="0" fillId="2" borderId="0" xfId="0" applyFill="1" applyBorder="1" applyAlignment="1" applyProtection="1">
      <alignment horizontal="center" vertical="center" wrapText="1"/>
    </xf>
    <xf numFmtId="164" fontId="0" fillId="2" borderId="22" xfId="0" applyNumberFormat="1" applyFill="1" applyBorder="1" applyAlignment="1" applyProtection="1">
      <alignment horizontal="left" vertical="center"/>
    </xf>
    <xf numFmtId="0" fontId="34" fillId="10" borderId="31" xfId="0" applyFont="1" applyFill="1" applyBorder="1" applyAlignment="1" applyProtection="1">
      <alignment horizontal="left" vertical="center"/>
    </xf>
    <xf numFmtId="0" fontId="34" fillId="10" borderId="32" xfId="0" applyFont="1" applyFill="1" applyBorder="1" applyAlignment="1" applyProtection="1">
      <alignment horizontal="left" vertical="center"/>
    </xf>
    <xf numFmtId="0" fontId="34" fillId="10" borderId="33" xfId="0" applyFont="1" applyFill="1" applyBorder="1" applyAlignment="1" applyProtection="1">
      <alignment horizontal="left" vertical="center"/>
    </xf>
    <xf numFmtId="0" fontId="34" fillId="10" borderId="15" xfId="0" applyFont="1" applyFill="1" applyBorder="1" applyAlignment="1" applyProtection="1">
      <alignment horizontal="left" vertical="center"/>
    </xf>
    <xf numFmtId="0" fontId="34" fillId="10" borderId="0" xfId="0" applyFont="1" applyFill="1" applyBorder="1" applyAlignment="1" applyProtection="1">
      <alignment horizontal="left" vertical="center"/>
    </xf>
    <xf numFmtId="0" fontId="34" fillId="10" borderId="9" xfId="0" applyFont="1" applyFill="1" applyBorder="1" applyAlignment="1" applyProtection="1">
      <alignment horizontal="left" vertical="center"/>
    </xf>
    <xf numFmtId="0" fontId="23" fillId="2" borderId="0"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0" fillId="2" borderId="15" xfId="0" applyFill="1" applyBorder="1" applyAlignment="1" applyProtection="1">
      <alignment horizontal="center" vertical="center" wrapText="1"/>
    </xf>
    <xf numFmtId="0" fontId="23" fillId="2" borderId="49" xfId="0" applyFont="1" applyFill="1" applyBorder="1" applyAlignment="1" applyProtection="1">
      <alignment horizontal="left" vertical="center"/>
    </xf>
    <xf numFmtId="0" fontId="23" fillId="2" borderId="50" xfId="0" applyFont="1" applyFill="1" applyBorder="1" applyAlignment="1" applyProtection="1">
      <alignment horizontal="center" vertical="center" wrapText="1"/>
    </xf>
    <xf numFmtId="0" fontId="23" fillId="2" borderId="51" xfId="0" applyFont="1" applyFill="1" applyBorder="1" applyAlignment="1" applyProtection="1">
      <alignment horizontal="center" vertical="center" wrapText="1"/>
    </xf>
    <xf numFmtId="0" fontId="23" fillId="2" borderId="52" xfId="0" applyFont="1" applyFill="1" applyBorder="1" applyAlignment="1" applyProtection="1">
      <alignment horizontal="center" vertical="center" wrapText="1"/>
    </xf>
    <xf numFmtId="0" fontId="23" fillId="2" borderId="53" xfId="0" applyFont="1" applyFill="1" applyBorder="1" applyAlignment="1" applyProtection="1">
      <alignment horizontal="center" vertical="center" wrapText="1"/>
    </xf>
    <xf numFmtId="164" fontId="0" fillId="2" borderId="47" xfId="0" applyNumberFormat="1" applyFont="1" applyFill="1" applyBorder="1" applyAlignment="1" applyProtection="1">
      <alignment horizontal="center" vertical="center"/>
    </xf>
    <xf numFmtId="164" fontId="0" fillId="2" borderId="48" xfId="0" applyNumberFormat="1"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164" fontId="0" fillId="2" borderId="50" xfId="0" applyNumberFormat="1" applyFont="1" applyFill="1" applyBorder="1" applyAlignment="1" applyProtection="1">
      <alignment horizontal="center" vertical="center"/>
    </xf>
    <xf numFmtId="164" fontId="0" fillId="2" borderId="51" xfId="0" applyNumberFormat="1" applyFont="1" applyFill="1" applyBorder="1" applyAlignment="1" applyProtection="1">
      <alignment horizontal="center" vertical="center"/>
    </xf>
    <xf numFmtId="164" fontId="30" fillId="8" borderId="47" xfId="0" applyNumberFormat="1" applyFont="1" applyFill="1" applyBorder="1" applyAlignment="1" applyProtection="1">
      <alignment horizontal="center" vertical="center"/>
      <protection locked="0"/>
    </xf>
    <xf numFmtId="164" fontId="30" fillId="8" borderId="48" xfId="0" applyNumberFormat="1" applyFont="1" applyFill="1" applyBorder="1" applyAlignment="1" applyProtection="1">
      <alignment horizontal="center" vertical="center"/>
      <protection locked="0"/>
    </xf>
    <xf numFmtId="164" fontId="30" fillId="11" borderId="56" xfId="0" applyNumberFormat="1" applyFont="1" applyFill="1" applyBorder="1" applyAlignment="1" applyProtection="1">
      <alignment horizontal="center" vertical="center"/>
    </xf>
    <xf numFmtId="164" fontId="30" fillId="11" borderId="57" xfId="0" applyNumberFormat="1" applyFont="1" applyFill="1" applyBorder="1" applyAlignment="1" applyProtection="1">
      <alignment horizontal="center" vertical="center"/>
    </xf>
    <xf numFmtId="164" fontId="0" fillId="2" borderId="58" xfId="0" applyNumberFormat="1" applyFont="1" applyFill="1" applyBorder="1" applyAlignment="1" applyProtection="1">
      <alignment horizontal="center" vertical="center"/>
    </xf>
    <xf numFmtId="164" fontId="0" fillId="2" borderId="59" xfId="0" applyNumberFormat="1" applyFont="1" applyFill="1" applyBorder="1" applyAlignment="1" applyProtection="1">
      <alignment horizontal="center" vertical="center"/>
    </xf>
    <xf numFmtId="0" fontId="36" fillId="2" borderId="58" xfId="0" applyFont="1" applyFill="1" applyBorder="1" applyAlignment="1" applyProtection="1">
      <alignment horizontal="center" vertical="center"/>
    </xf>
    <xf numFmtId="0" fontId="36" fillId="2" borderId="38" xfId="0" applyFont="1" applyFill="1" applyBorder="1" applyAlignment="1" applyProtection="1">
      <alignment horizontal="center" vertical="center"/>
    </xf>
    <xf numFmtId="0" fontId="36" fillId="2" borderId="59" xfId="0" applyFont="1" applyFill="1" applyBorder="1" applyAlignment="1" applyProtection="1">
      <alignment horizontal="center" vertical="center"/>
    </xf>
    <xf numFmtId="0" fontId="35" fillId="2" borderId="0"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23" fillId="2" borderId="27" xfId="0" applyFont="1" applyFill="1" applyBorder="1" applyAlignment="1" applyProtection="1">
      <alignment horizontal="center" vertical="center"/>
    </xf>
    <xf numFmtId="0" fontId="23" fillId="2" borderId="28" xfId="0" applyFont="1" applyFill="1" applyBorder="1" applyAlignment="1" applyProtection="1">
      <alignment horizontal="center" vertical="center"/>
    </xf>
    <xf numFmtId="164" fontId="0" fillId="8" borderId="50" xfId="0" applyNumberFormat="1" applyFont="1" applyFill="1" applyBorder="1" applyAlignment="1" applyProtection="1">
      <alignment horizontal="center" vertical="center"/>
      <protection locked="0"/>
    </xf>
    <xf numFmtId="164" fontId="0" fillId="8" borderId="51" xfId="0" applyNumberFormat="1" applyFont="1" applyFill="1" applyBorder="1" applyAlignment="1" applyProtection="1">
      <alignment horizontal="center" vertical="center"/>
      <protection locked="0"/>
    </xf>
    <xf numFmtId="0" fontId="23" fillId="2" borderId="9" xfId="0" applyFont="1" applyFill="1" applyBorder="1" applyAlignment="1" applyProtection="1">
      <alignment horizontal="left" vertical="center"/>
    </xf>
    <xf numFmtId="0" fontId="34" fillId="10" borderId="15" xfId="0" applyFont="1" applyFill="1" applyBorder="1" applyAlignment="1" applyProtection="1">
      <alignment horizontal="center" vertical="center"/>
    </xf>
    <xf numFmtId="0" fontId="34" fillId="10" borderId="0" xfId="0" applyFont="1" applyFill="1" applyBorder="1" applyAlignment="1" applyProtection="1">
      <alignment horizontal="center" vertical="center"/>
    </xf>
    <xf numFmtId="0" fontId="34" fillId="10" borderId="9" xfId="0" applyFont="1" applyFill="1" applyBorder="1" applyAlignment="1" applyProtection="1">
      <alignment horizontal="center" vertical="center"/>
    </xf>
    <xf numFmtId="0" fontId="0" fillId="2" borderId="22"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23" fillId="2" borderId="27" xfId="0" applyFont="1" applyFill="1" applyBorder="1" applyAlignment="1" applyProtection="1">
      <alignment horizontal="center" vertical="center" wrapText="1"/>
    </xf>
    <xf numFmtId="0" fontId="49" fillId="8" borderId="15" xfId="0" applyFont="1" applyFill="1" applyBorder="1" applyAlignment="1" applyProtection="1">
      <alignment horizontal="left" vertical="center"/>
    </xf>
    <xf numFmtId="0" fontId="49" fillId="8" borderId="0" xfId="0" applyFont="1" applyFill="1" applyBorder="1" applyAlignment="1" applyProtection="1">
      <alignment horizontal="left" vertical="center"/>
    </xf>
    <xf numFmtId="0" fontId="23" fillId="2" borderId="0" xfId="0" applyFont="1" applyFill="1" applyBorder="1" applyAlignment="1" applyProtection="1">
      <alignment horizontal="left" vertical="top"/>
    </xf>
    <xf numFmtId="164" fontId="0" fillId="2" borderId="6" xfId="0" applyNumberFormat="1" applyFill="1" applyBorder="1" applyAlignment="1" applyProtection="1">
      <alignment horizontal="center" vertical="center"/>
      <protection locked="0"/>
    </xf>
    <xf numFmtId="164" fontId="0" fillId="2" borderId="8" xfId="0" applyNumberFormat="1" applyFill="1" applyBorder="1" applyAlignment="1" applyProtection="1">
      <alignment horizontal="center" vertical="center"/>
      <protection locked="0"/>
    </xf>
    <xf numFmtId="164" fontId="0" fillId="11" borderId="6" xfId="0" applyNumberFormat="1" applyFont="1" applyFill="1" applyBorder="1" applyAlignment="1" applyProtection="1">
      <alignment horizontal="center" vertical="center"/>
    </xf>
    <xf numFmtId="164" fontId="0" fillId="11" borderId="8" xfId="0" applyNumberFormat="1" applyFont="1" applyFill="1" applyBorder="1" applyAlignment="1" applyProtection="1">
      <alignment horizontal="center" vertical="center"/>
    </xf>
    <xf numFmtId="0" fontId="33" fillId="9" borderId="15" xfId="0" applyFont="1" applyFill="1" applyBorder="1" applyAlignment="1" applyProtection="1">
      <alignment horizontal="left" vertical="center"/>
    </xf>
    <xf numFmtId="0" fontId="33" fillId="9" borderId="0" xfId="0" applyFont="1" applyFill="1" applyBorder="1" applyAlignment="1" applyProtection="1">
      <alignment horizontal="left" vertical="center"/>
    </xf>
    <xf numFmtId="164" fontId="0" fillId="8" borderId="6" xfId="0" applyNumberFormat="1" applyFill="1" applyBorder="1" applyAlignment="1" applyProtection="1">
      <alignment horizontal="center" vertical="center"/>
      <protection locked="0"/>
    </xf>
    <xf numFmtId="164" fontId="0" fillId="8" borderId="8" xfId="0" applyNumberFormat="1" applyFill="1" applyBorder="1" applyAlignment="1" applyProtection="1">
      <alignment horizontal="center" vertical="center"/>
      <protection locked="0"/>
    </xf>
    <xf numFmtId="164" fontId="0" fillId="2" borderId="6" xfId="0" applyNumberFormat="1" applyFill="1" applyBorder="1" applyAlignment="1" applyProtection="1">
      <alignment horizontal="center" vertical="center"/>
    </xf>
    <xf numFmtId="164" fontId="0" fillId="2" borderId="8" xfId="0" applyNumberFormat="1" applyFill="1" applyBorder="1" applyAlignment="1" applyProtection="1">
      <alignment horizontal="center" vertical="center"/>
    </xf>
    <xf numFmtId="0" fontId="38" fillId="2" borderId="15" xfId="0" applyFont="1" applyFill="1" applyBorder="1" applyAlignment="1" applyProtection="1">
      <alignment horizontal="left" vertical="center"/>
    </xf>
    <xf numFmtId="0" fontId="32" fillId="2" borderId="0" xfId="0" applyFont="1" applyFill="1" applyBorder="1" applyAlignment="1" applyProtection="1">
      <alignment horizontal="left" vertical="center"/>
    </xf>
    <xf numFmtId="0" fontId="32" fillId="2" borderId="9" xfId="0" applyFont="1" applyFill="1" applyBorder="1" applyAlignment="1" applyProtection="1">
      <alignment horizontal="left" vertical="center"/>
    </xf>
    <xf numFmtId="164" fontId="0" fillId="11" borderId="6" xfId="0" applyNumberFormat="1" applyFill="1" applyBorder="1" applyAlignment="1" applyProtection="1">
      <alignment horizontal="center" vertical="center"/>
    </xf>
    <xf numFmtId="164" fontId="0" fillId="11" borderId="8" xfId="0" applyNumberFormat="1" applyFill="1" applyBorder="1" applyAlignment="1" applyProtection="1">
      <alignment horizontal="center" vertical="center"/>
    </xf>
    <xf numFmtId="0" fontId="0" fillId="2" borderId="9" xfId="0" applyFill="1" applyBorder="1" applyAlignment="1" applyProtection="1">
      <alignment horizontal="left" vertical="center"/>
    </xf>
    <xf numFmtId="0" fontId="0" fillId="8" borderId="47" xfId="0" applyFont="1" applyFill="1" applyBorder="1" applyAlignment="1" applyProtection="1">
      <alignment horizontal="center" vertical="center"/>
      <protection locked="0"/>
    </xf>
    <xf numFmtId="0" fontId="0" fillId="8" borderId="48" xfId="0" applyFont="1" applyFill="1" applyBorder="1" applyAlignment="1" applyProtection="1">
      <alignment horizontal="center" vertical="center"/>
      <protection locked="0"/>
    </xf>
    <xf numFmtId="164" fontId="0" fillId="8" borderId="47" xfId="0" applyNumberFormat="1" applyFont="1" applyFill="1" applyBorder="1" applyAlignment="1" applyProtection="1">
      <alignment horizontal="center" vertical="center"/>
      <protection locked="0"/>
    </xf>
    <xf numFmtId="164" fontId="0" fillId="8" borderId="48" xfId="0" applyNumberFormat="1" applyFont="1" applyFill="1" applyBorder="1" applyAlignment="1" applyProtection="1">
      <alignment horizontal="center" vertical="center"/>
      <protection locked="0"/>
    </xf>
    <xf numFmtId="0" fontId="49" fillId="0" borderId="15"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164" fontId="0" fillId="2" borderId="0" xfId="0" applyNumberFormat="1" applyFill="1" applyBorder="1" applyAlignment="1" applyProtection="1">
      <alignment horizontal="center" vertical="center"/>
    </xf>
    <xf numFmtId="0" fontId="2" fillId="2" borderId="0" xfId="0" applyFont="1" applyFill="1" applyBorder="1" applyAlignment="1" applyProtection="1">
      <alignment horizontal="left" vertical="center"/>
    </xf>
    <xf numFmtId="164" fontId="0" fillId="2" borderId="0" xfId="0" applyNumberFormat="1" applyFill="1" applyBorder="1" applyAlignment="1" applyProtection="1">
      <alignment horizontal="center" vertical="center" wrapText="1"/>
    </xf>
    <xf numFmtId="0" fontId="39" fillId="2" borderId="31" xfId="0" applyFont="1" applyFill="1" applyBorder="1" applyAlignment="1" applyProtection="1">
      <alignment horizontal="center" vertical="center"/>
    </xf>
    <xf numFmtId="0" fontId="39" fillId="2" borderId="32" xfId="0" applyFont="1" applyFill="1" applyBorder="1" applyAlignment="1" applyProtection="1">
      <alignment horizontal="center" vertical="center"/>
    </xf>
    <xf numFmtId="0" fontId="39" fillId="2" borderId="33" xfId="0" applyFont="1" applyFill="1" applyBorder="1" applyAlignment="1" applyProtection="1">
      <alignment horizontal="center" vertical="center"/>
    </xf>
    <xf numFmtId="0" fontId="4" fillId="2" borderId="15"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0" fillId="11" borderId="22" xfId="0" applyFill="1" applyBorder="1" applyAlignment="1" applyProtection="1">
      <alignment horizontal="center" vertical="center" wrapText="1"/>
      <protection locked="0"/>
    </xf>
    <xf numFmtId="0" fontId="22" fillId="10" borderId="15" xfId="0" applyFont="1" applyFill="1" applyBorder="1" applyAlignment="1" applyProtection="1">
      <alignment horizontal="left" vertical="center"/>
    </xf>
    <xf numFmtId="0" fontId="22" fillId="10" borderId="0" xfId="0" applyFont="1" applyFill="1" applyBorder="1" applyAlignment="1" applyProtection="1">
      <alignment horizontal="left" vertical="center"/>
    </xf>
    <xf numFmtId="0" fontId="0" fillId="11" borderId="60" xfId="0" applyFill="1" applyBorder="1" applyAlignment="1" applyProtection="1">
      <alignment horizontal="center" vertical="center" wrapText="1"/>
      <protection locked="0"/>
    </xf>
    <xf numFmtId="0" fontId="0" fillId="11" borderId="61" xfId="0" applyFill="1" applyBorder="1" applyAlignment="1" applyProtection="1">
      <alignment horizontal="center" vertical="center" wrapText="1"/>
      <protection locked="0"/>
    </xf>
    <xf numFmtId="0" fontId="50" fillId="2" borderId="0" xfId="0" applyFont="1" applyFill="1" applyBorder="1" applyAlignment="1" applyProtection="1">
      <alignment horizontal="center" vertical="center" wrapText="1"/>
    </xf>
    <xf numFmtId="0" fontId="0" fillId="2" borderId="62"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63" xfId="0" applyFill="1" applyBorder="1" applyAlignment="1" applyProtection="1">
      <alignment horizontal="left" vertical="center" wrapText="1"/>
      <protection locked="0"/>
    </xf>
    <xf numFmtId="0" fontId="51" fillId="2" borderId="16" xfId="0" applyFont="1" applyFill="1" applyBorder="1" applyAlignment="1" applyProtection="1">
      <alignment horizontal="center" vertical="center"/>
    </xf>
    <xf numFmtId="0" fontId="51" fillId="2" borderId="17" xfId="0" applyFont="1" applyFill="1" applyBorder="1" applyAlignment="1" applyProtection="1">
      <alignment horizontal="center" vertical="center"/>
    </xf>
    <xf numFmtId="0" fontId="51" fillId="2" borderId="18" xfId="0" applyFont="1" applyFill="1" applyBorder="1" applyAlignment="1" applyProtection="1">
      <alignment horizontal="center" vertical="center"/>
    </xf>
    <xf numFmtId="0" fontId="0" fillId="2" borderId="54" xfId="0" applyFill="1" applyBorder="1" applyAlignment="1" applyProtection="1">
      <alignment horizontal="left" vertical="center"/>
      <protection locked="0"/>
    </xf>
    <xf numFmtId="0" fontId="0" fillId="2" borderId="62"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63" xfId="0" applyFill="1" applyBorder="1" applyAlignment="1" applyProtection="1">
      <alignment horizontal="left" vertical="center"/>
      <protection locked="0"/>
    </xf>
    <xf numFmtId="0" fontId="52" fillId="2" borderId="0" xfId="0" applyFont="1" applyFill="1" applyBorder="1" applyAlignment="1" applyProtection="1">
      <alignment horizontal="center" vertical="center" wrapText="1"/>
    </xf>
    <xf numFmtId="164" fontId="0" fillId="2" borderId="26" xfId="0" applyNumberFormat="1" applyFill="1" applyBorder="1" applyAlignment="1" applyProtection="1">
      <alignment horizontal="center" wrapText="1"/>
      <protection locked="0"/>
    </xf>
    <xf numFmtId="164" fontId="0" fillId="2" borderId="64" xfId="0" applyNumberFormat="1" applyFill="1" applyBorder="1" applyAlignment="1" applyProtection="1">
      <alignment horizontal="center" wrapText="1"/>
      <protection locked="0"/>
    </xf>
    <xf numFmtId="0" fontId="0" fillId="2" borderId="26" xfId="0" applyFill="1" applyBorder="1" applyAlignment="1" applyProtection="1">
      <alignment horizontal="left"/>
      <protection locked="0"/>
    </xf>
    <xf numFmtId="0" fontId="23" fillId="2" borderId="60" xfId="0" applyFont="1" applyFill="1" applyBorder="1" applyAlignment="1" applyProtection="1">
      <alignment horizontal="center"/>
    </xf>
    <xf numFmtId="0" fontId="23" fillId="2" borderId="30" xfId="0" applyFont="1" applyFill="1" applyBorder="1" applyAlignment="1" applyProtection="1">
      <alignment horizontal="center"/>
    </xf>
    <xf numFmtId="0" fontId="23" fillId="2" borderId="61" xfId="0" applyFont="1" applyFill="1" applyBorder="1" applyAlignment="1" applyProtection="1">
      <alignment horizontal="center"/>
    </xf>
    <xf numFmtId="0" fontId="2" fillId="2" borderId="15" xfId="0" applyFont="1" applyFill="1" applyBorder="1" applyAlignment="1" applyProtection="1">
      <alignment horizontal="left" vertical="center" wrapText="1"/>
    </xf>
    <xf numFmtId="0" fontId="23" fillId="2" borderId="9" xfId="0" applyFont="1" applyFill="1" applyBorder="1" applyAlignment="1" applyProtection="1">
      <alignment horizontal="left" vertical="center" wrapText="1"/>
    </xf>
    <xf numFmtId="164" fontId="0" fillId="2" borderId="65" xfId="0" applyNumberFormat="1" applyFill="1" applyBorder="1" applyAlignment="1" applyProtection="1">
      <alignment horizontal="center" wrapText="1"/>
      <protection locked="0"/>
    </xf>
    <xf numFmtId="164" fontId="0" fillId="2" borderId="66" xfId="0" applyNumberFormat="1" applyFill="1" applyBorder="1" applyAlignment="1" applyProtection="1">
      <alignment horizontal="center" wrapText="1"/>
      <protection locked="0"/>
    </xf>
    <xf numFmtId="0" fontId="23" fillId="2" borderId="30" xfId="0" applyFont="1" applyFill="1" applyBorder="1" applyAlignment="1" applyProtection="1">
      <alignment horizontal="center" wrapText="1"/>
    </xf>
    <xf numFmtId="0" fontId="23" fillId="2" borderId="61" xfId="0" applyFont="1" applyFill="1" applyBorder="1" applyAlignment="1" applyProtection="1">
      <alignment horizontal="center" wrapText="1"/>
    </xf>
    <xf numFmtId="0" fontId="0" fillId="2" borderId="65" xfId="0" applyFill="1" applyBorder="1" applyAlignment="1" applyProtection="1">
      <alignment horizontal="left"/>
      <protection locked="0"/>
    </xf>
    <xf numFmtId="0" fontId="0" fillId="2" borderId="27" xfId="0" applyFill="1" applyBorder="1" applyAlignment="1" applyProtection="1">
      <alignment horizontal="left"/>
      <protection locked="0"/>
    </xf>
    <xf numFmtId="164" fontId="0" fillId="2" borderId="27" xfId="0" applyNumberFormat="1" applyFill="1" applyBorder="1" applyAlignment="1" applyProtection="1">
      <alignment horizontal="center" wrapText="1"/>
      <protection locked="0"/>
    </xf>
    <xf numFmtId="164" fontId="0" fillId="2" borderId="67" xfId="0" applyNumberFormat="1" applyFill="1" applyBorder="1" applyAlignment="1" applyProtection="1">
      <alignment horizontal="center" wrapText="1"/>
      <protection locked="0"/>
    </xf>
    <xf numFmtId="0" fontId="0" fillId="2" borderId="68" xfId="0" applyFill="1" applyBorder="1" applyAlignment="1" applyProtection="1">
      <alignment horizontal="center"/>
    </xf>
    <xf numFmtId="0" fontId="0" fillId="2" borderId="38" xfId="0" applyFill="1" applyBorder="1" applyAlignment="1" applyProtection="1">
      <alignment horizontal="center"/>
    </xf>
    <xf numFmtId="0" fontId="0" fillId="2" borderId="59" xfId="0" applyFill="1" applyBorder="1" applyAlignment="1" applyProtection="1">
      <alignment horizontal="center"/>
    </xf>
    <xf numFmtId="164" fontId="23" fillId="2" borderId="59" xfId="0" applyNumberFormat="1" applyFont="1" applyFill="1" applyBorder="1" applyAlignment="1" applyProtection="1">
      <alignment horizontal="center" wrapText="1"/>
    </xf>
    <xf numFmtId="164" fontId="23" fillId="2" borderId="69" xfId="0" applyNumberFormat="1" applyFont="1" applyFill="1" applyBorder="1" applyAlignment="1" applyProtection="1">
      <alignment horizontal="center" wrapText="1"/>
    </xf>
    <xf numFmtId="164" fontId="23" fillId="2" borderId="70" xfId="0" applyNumberFormat="1" applyFont="1" applyFill="1" applyBorder="1" applyAlignment="1" applyProtection="1">
      <alignment horizontal="center" wrapText="1"/>
    </xf>
    <xf numFmtId="0" fontId="0" fillId="11" borderId="71" xfId="0" applyFill="1" applyBorder="1" applyAlignment="1" applyProtection="1">
      <alignment horizontal="center"/>
    </xf>
    <xf numFmtId="0" fontId="0" fillId="11" borderId="72" xfId="0" applyFill="1" applyBorder="1" applyAlignment="1" applyProtection="1">
      <alignment horizontal="center"/>
    </xf>
    <xf numFmtId="164" fontId="23" fillId="11" borderId="73" xfId="0" applyNumberFormat="1" applyFont="1" applyFill="1" applyBorder="1" applyAlignment="1" applyProtection="1">
      <alignment horizontal="center" wrapText="1"/>
    </xf>
    <xf numFmtId="164" fontId="23" fillId="11" borderId="72" xfId="0" applyNumberFormat="1" applyFont="1" applyFill="1" applyBorder="1" applyAlignment="1" applyProtection="1">
      <alignment horizontal="center" wrapText="1"/>
    </xf>
    <xf numFmtId="164" fontId="23" fillId="11" borderId="74" xfId="0" applyNumberFormat="1" applyFont="1" applyFill="1" applyBorder="1" applyAlignment="1" applyProtection="1">
      <alignment horizontal="center" wrapText="1"/>
    </xf>
    <xf numFmtId="164" fontId="4" fillId="2" borderId="22" xfId="0" applyNumberFormat="1" applyFont="1" applyFill="1" applyBorder="1" applyAlignment="1" applyProtection="1">
      <alignment horizontal="left" vertical="center"/>
    </xf>
    <xf numFmtId="0" fontId="1" fillId="2" borderId="1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47" fillId="2" borderId="15" xfId="0" quotePrefix="1" applyFont="1" applyFill="1" applyBorder="1" applyAlignment="1">
      <alignment horizontal="left" vertical="center" wrapText="1" indent="3"/>
    </xf>
    <xf numFmtId="0" fontId="0" fillId="2" borderId="0" xfId="0" quotePrefix="1" applyFill="1" applyBorder="1" applyAlignment="1">
      <alignment horizontal="left" vertical="center" wrapText="1" indent="3"/>
    </xf>
    <xf numFmtId="0" fontId="0" fillId="2" borderId="9" xfId="0" quotePrefix="1" applyFill="1" applyBorder="1" applyAlignment="1">
      <alignment horizontal="left" vertical="center" wrapText="1" indent="3"/>
    </xf>
    <xf numFmtId="0" fontId="0" fillId="2" borderId="75" xfId="0" applyFill="1" applyBorder="1" applyAlignment="1" applyProtection="1">
      <alignment horizontal="left" vertical="center"/>
      <protection locked="0"/>
    </xf>
    <xf numFmtId="0" fontId="0" fillId="2" borderId="76" xfId="0" applyFill="1" applyBorder="1" applyAlignment="1" applyProtection="1">
      <alignment horizontal="left" vertical="center"/>
      <protection locked="0"/>
    </xf>
    <xf numFmtId="0" fontId="0" fillId="2" borderId="77" xfId="0" applyFill="1" applyBorder="1" applyAlignment="1" applyProtection="1">
      <alignment horizontal="left" vertical="center"/>
      <protection locked="0"/>
    </xf>
    <xf numFmtId="0" fontId="0" fillId="2" borderId="15" xfId="0" applyFont="1" applyFill="1" applyBorder="1" applyAlignment="1" applyProtection="1">
      <alignment horizontal="left" vertical="center" wrapText="1" indent="2"/>
    </xf>
    <xf numFmtId="0" fontId="0" fillId="2" borderId="0" xfId="0" applyFont="1" applyFill="1" applyBorder="1" applyAlignment="1" applyProtection="1">
      <alignment horizontal="left" vertical="center" wrapText="1" indent="2"/>
    </xf>
    <xf numFmtId="0" fontId="0" fillId="2" borderId="9" xfId="0" applyFont="1" applyFill="1" applyBorder="1" applyAlignment="1" applyProtection="1">
      <alignment horizontal="left" vertical="center" wrapText="1" indent="2"/>
    </xf>
    <xf numFmtId="0" fontId="0" fillId="2" borderId="16" xfId="0" applyFont="1" applyFill="1" applyBorder="1" applyAlignment="1" applyProtection="1">
      <alignment horizontal="left" vertical="center" wrapText="1" indent="2"/>
    </xf>
    <xf numFmtId="0" fontId="0" fillId="2" borderId="17" xfId="0" applyFont="1" applyFill="1" applyBorder="1" applyAlignment="1" applyProtection="1">
      <alignment horizontal="left" vertical="center" wrapText="1" indent="2"/>
    </xf>
    <xf numFmtId="0" fontId="0" fillId="2" borderId="18" xfId="0" applyFont="1" applyFill="1" applyBorder="1" applyAlignment="1" applyProtection="1">
      <alignment horizontal="left" vertical="center" wrapText="1" indent="2"/>
    </xf>
    <xf numFmtId="0" fontId="1" fillId="2" borderId="15" xfId="0" quotePrefix="1" applyFont="1" applyFill="1" applyBorder="1" applyAlignment="1">
      <alignment horizontal="left" vertical="center" wrapText="1" indent="2"/>
    </xf>
    <xf numFmtId="0" fontId="1" fillId="2" borderId="0" xfId="0" quotePrefix="1" applyFont="1" applyFill="1" applyBorder="1" applyAlignment="1">
      <alignment horizontal="left" vertical="center" wrapText="1" indent="2"/>
    </xf>
    <xf numFmtId="0" fontId="1" fillId="2" borderId="9" xfId="0" quotePrefix="1" applyFont="1" applyFill="1" applyBorder="1" applyAlignment="1">
      <alignment horizontal="left" vertical="center" wrapText="1" indent="2"/>
    </xf>
    <xf numFmtId="0" fontId="23" fillId="2" borderId="15" xfId="0" applyFont="1" applyFill="1" applyBorder="1" applyAlignment="1" applyProtection="1">
      <alignment horizontal="left" vertical="center" wrapText="1" indent="2"/>
    </xf>
    <xf numFmtId="0" fontId="23" fillId="2" borderId="0" xfId="0" applyFont="1" applyFill="1" applyBorder="1" applyAlignment="1" applyProtection="1">
      <alignment horizontal="left" vertical="center" wrapText="1" indent="2"/>
    </xf>
    <xf numFmtId="0" fontId="23" fillId="2" borderId="9" xfId="0" applyFont="1" applyFill="1" applyBorder="1" applyAlignment="1" applyProtection="1">
      <alignment horizontal="left" vertical="center" wrapText="1" indent="2"/>
    </xf>
    <xf numFmtId="0" fontId="0" fillId="2" borderId="15" xfId="0" quotePrefix="1" applyFill="1" applyBorder="1" applyAlignment="1">
      <alignment horizontal="left" vertical="center" wrapText="1"/>
    </xf>
    <xf numFmtId="0" fontId="0" fillId="2" borderId="0" xfId="0" quotePrefix="1" applyFill="1" applyBorder="1" applyAlignment="1">
      <alignment horizontal="left" vertical="center" wrapText="1"/>
    </xf>
    <xf numFmtId="0" fontId="0" fillId="2" borderId="9" xfId="0" quotePrefix="1" applyFill="1" applyBorder="1" applyAlignment="1">
      <alignment horizontal="left" vertical="center" wrapText="1"/>
    </xf>
    <xf numFmtId="0" fontId="0" fillId="2" borderId="15" xfId="0" applyFill="1" applyBorder="1" applyAlignment="1">
      <alignment horizontal="left" vertical="center"/>
    </xf>
    <xf numFmtId="0" fontId="0" fillId="2" borderId="0" xfId="0" applyFill="1" applyBorder="1" applyAlignment="1">
      <alignment horizontal="left" vertical="center"/>
    </xf>
    <xf numFmtId="0" fontId="0" fillId="2" borderId="9" xfId="0" applyFill="1" applyBorder="1" applyAlignment="1">
      <alignment horizontal="left" vertical="center"/>
    </xf>
    <xf numFmtId="0" fontId="0" fillId="2" borderId="15"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15" xfId="0" quotePrefix="1" applyFill="1" applyBorder="1" applyAlignment="1">
      <alignment horizontal="left" vertical="center" wrapText="1" indent="4"/>
    </xf>
    <xf numFmtId="0" fontId="0" fillId="2" borderId="0" xfId="0" quotePrefix="1" applyFill="1" applyBorder="1" applyAlignment="1">
      <alignment horizontal="left" vertical="center" wrapText="1" indent="4"/>
    </xf>
    <xf numFmtId="0" fontId="0" fillId="2" borderId="9" xfId="0" quotePrefix="1" applyFill="1" applyBorder="1" applyAlignment="1">
      <alignment horizontal="left" vertical="center" wrapText="1" indent="4"/>
    </xf>
    <xf numFmtId="0" fontId="0" fillId="2" borderId="15" xfId="0" quotePrefix="1" applyFill="1" applyBorder="1" applyAlignment="1">
      <alignment horizontal="left" vertical="top" wrapText="1" indent="4"/>
    </xf>
    <xf numFmtId="0" fontId="0" fillId="2" borderId="0" xfId="0" quotePrefix="1" applyFill="1" applyBorder="1" applyAlignment="1">
      <alignment horizontal="left" vertical="top" wrapText="1" indent="4"/>
    </xf>
    <xf numFmtId="0" fontId="0" fillId="2" borderId="9" xfId="0" quotePrefix="1" applyFill="1" applyBorder="1" applyAlignment="1">
      <alignment horizontal="left" vertical="top" wrapText="1" indent="4"/>
    </xf>
    <xf numFmtId="0" fontId="0" fillId="2" borderId="15" xfId="0" applyFill="1" applyBorder="1" applyAlignment="1">
      <alignment horizontal="left" vertical="center" wrapText="1" indent="2"/>
    </xf>
    <xf numFmtId="0" fontId="0" fillId="2" borderId="0" xfId="0" applyFill="1" applyBorder="1" applyAlignment="1">
      <alignment horizontal="left" vertical="center" wrapText="1" indent="2"/>
    </xf>
    <xf numFmtId="0" fontId="0" fillId="2" borderId="9" xfId="0" applyFill="1" applyBorder="1" applyAlignment="1">
      <alignment horizontal="left" vertical="center" wrapText="1" indent="2"/>
    </xf>
    <xf numFmtId="0" fontId="6" fillId="10" borderId="32"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0" fillId="2" borderId="15" xfId="0" applyFill="1" applyBorder="1" applyAlignment="1" applyProtection="1">
      <alignment horizontal="left" vertical="center" wrapText="1" indent="3"/>
    </xf>
    <xf numFmtId="0" fontId="0" fillId="2" borderId="0" xfId="0" applyFill="1" applyBorder="1" applyAlignment="1" applyProtection="1">
      <alignment horizontal="left" vertical="center" wrapText="1" indent="3"/>
    </xf>
    <xf numFmtId="0" fontId="0" fillId="2" borderId="9" xfId="0" applyFill="1" applyBorder="1" applyAlignment="1" applyProtection="1">
      <alignment horizontal="left" vertical="center" wrapText="1" indent="3"/>
    </xf>
    <xf numFmtId="0" fontId="1" fillId="2" borderId="15" xfId="0" applyFont="1" applyFill="1" applyBorder="1" applyAlignment="1" applyProtection="1">
      <alignment horizontal="left" vertical="center" wrapText="1" indent="3"/>
    </xf>
    <xf numFmtId="0" fontId="0" fillId="2" borderId="0" xfId="0" applyFont="1" applyFill="1" applyBorder="1" applyAlignment="1" applyProtection="1">
      <alignment horizontal="left" vertical="center" wrapText="1" indent="3"/>
    </xf>
    <xf numFmtId="0" fontId="0" fillId="2" borderId="9" xfId="0" applyFont="1" applyFill="1" applyBorder="1" applyAlignment="1" applyProtection="1">
      <alignment horizontal="left" vertical="center" wrapText="1" indent="3"/>
    </xf>
    <xf numFmtId="0" fontId="0" fillId="2" borderId="15" xfId="0" applyFont="1" applyFill="1" applyBorder="1" applyAlignment="1" applyProtection="1">
      <alignment horizontal="left" vertical="center" wrapText="1" indent="3"/>
    </xf>
    <xf numFmtId="0" fontId="0" fillId="2" borderId="0"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1" fillId="2" borderId="0" xfId="0" applyFont="1" applyFill="1" applyBorder="1" applyAlignment="1" applyProtection="1">
      <alignment horizontal="left" vertical="center" wrapText="1" indent="3"/>
    </xf>
    <xf numFmtId="0" fontId="1" fillId="2" borderId="9" xfId="0" applyFont="1" applyFill="1" applyBorder="1" applyAlignment="1" applyProtection="1">
      <alignment horizontal="left" vertical="center" wrapText="1" indent="3"/>
    </xf>
    <xf numFmtId="0" fontId="0" fillId="2" borderId="78" xfId="0" applyFill="1" applyBorder="1" applyAlignment="1" applyProtection="1">
      <alignment horizontal="center" vertical="center"/>
    </xf>
    <xf numFmtId="0" fontId="2" fillId="2" borderId="78"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40" fillId="0" borderId="0" xfId="0" applyFont="1" applyAlignment="1">
      <alignment horizontal="center"/>
    </xf>
    <xf numFmtId="0" fontId="41" fillId="0" borderId="0" xfId="0" applyFont="1" applyAlignment="1">
      <alignment horizontal="center"/>
    </xf>
    <xf numFmtId="0" fontId="24" fillId="0" borderId="7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10" fontId="24" fillId="0" borderId="79" xfId="0" applyNumberFormat="1" applyFont="1"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23" fillId="4" borderId="6" xfId="0" applyFont="1" applyFill="1" applyBorder="1" applyAlignment="1">
      <alignment horizontal="left" wrapText="1"/>
    </xf>
    <xf numFmtId="0" fontId="23" fillId="4" borderId="7" xfId="0" applyFont="1" applyFill="1" applyBorder="1" applyAlignment="1">
      <alignment horizontal="left" wrapText="1"/>
    </xf>
    <xf numFmtId="0" fontId="23" fillId="4" borderId="8" xfId="0" applyFont="1" applyFill="1" applyBorder="1" applyAlignment="1">
      <alignment horizontal="left" wrapText="1"/>
    </xf>
    <xf numFmtId="0" fontId="24" fillId="0" borderId="6" xfId="0" quotePrefix="1" applyFont="1" applyBorder="1" applyAlignment="1">
      <alignment horizontal="left" wrapText="1"/>
    </xf>
    <xf numFmtId="0" fontId="24" fillId="0" borderId="7" xfId="0" quotePrefix="1" applyFont="1" applyBorder="1" applyAlignment="1">
      <alignment horizontal="left" wrapText="1"/>
    </xf>
    <xf numFmtId="0" fontId="24" fillId="0" borderId="8" xfId="0" quotePrefix="1" applyFont="1" applyBorder="1" applyAlignment="1">
      <alignment horizontal="left" wrapText="1"/>
    </xf>
    <xf numFmtId="166" fontId="46" fillId="7" borderId="6" xfId="2" applyNumberFormat="1" applyFont="1" applyFill="1" applyBorder="1" applyAlignment="1">
      <alignment horizontal="center"/>
    </xf>
    <xf numFmtId="166" fontId="46" fillId="7" borderId="7" xfId="2" applyNumberFormat="1" applyFont="1" applyFill="1" applyBorder="1" applyAlignment="1">
      <alignment horizontal="center"/>
    </xf>
    <xf numFmtId="166" fontId="46" fillId="7" borderId="8" xfId="2" applyNumberFormat="1" applyFont="1" applyFill="1" applyBorder="1" applyAlignment="1">
      <alignment horizontal="center"/>
    </xf>
    <xf numFmtId="0" fontId="0" fillId="7" borderId="6" xfId="0" applyFont="1" applyFill="1" applyBorder="1" applyAlignment="1">
      <alignment horizontal="center"/>
    </xf>
    <xf numFmtId="0" fontId="0" fillId="7" borderId="7" xfId="0" applyFont="1" applyFill="1" applyBorder="1" applyAlignment="1">
      <alignment horizontal="center"/>
    </xf>
    <xf numFmtId="0" fontId="0" fillId="7" borderId="8" xfId="0" applyFont="1" applyFill="1" applyBorder="1" applyAlignment="1">
      <alignment horizontal="center"/>
    </xf>
    <xf numFmtId="0" fontId="0" fillId="0" borderId="0" xfId="0" applyAlignment="1">
      <alignment horizontal="left" wrapText="1"/>
    </xf>
    <xf numFmtId="10" fontId="21" fillId="2" borderId="6" xfId="2" applyNumberFormat="1" applyFont="1" applyFill="1" applyBorder="1" applyAlignment="1">
      <alignment horizontal="center"/>
    </xf>
    <xf numFmtId="10" fontId="21" fillId="2" borderId="7" xfId="2" applyNumberFormat="1" applyFont="1" applyFill="1" applyBorder="1" applyAlignment="1">
      <alignment horizontal="center"/>
    </xf>
    <xf numFmtId="10" fontId="21" fillId="2" borderId="8" xfId="2" applyNumberFormat="1" applyFont="1" applyFill="1" applyBorder="1" applyAlignment="1">
      <alignment horizontal="center"/>
    </xf>
    <xf numFmtId="0" fontId="23" fillId="0" borderId="0" xfId="0" applyFont="1" applyBorder="1" applyAlignment="1">
      <alignment horizontal="left"/>
    </xf>
    <xf numFmtId="0" fontId="0" fillId="0" borderId="0" xfId="0" applyAlignment="1">
      <alignment horizontal="left"/>
    </xf>
  </cellXfs>
  <cellStyles count="3">
    <cellStyle name="Comma" xfId="1" builtinId="3"/>
    <cellStyle name="Normal" xfId="0" builtinId="0"/>
    <cellStyle name="Percent" xfId="2" builtinId="5"/>
  </cellStyles>
  <dxfs count="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76" lockText="1" noThreeD="1"/>
</file>

<file path=xl/ctrlProps/ctrlProp10.xml><?xml version="1.0" encoding="utf-8"?>
<formControlPr xmlns="http://schemas.microsoft.com/office/spreadsheetml/2009/9/main" objectType="CheckBox" fmlaLink="P643" lockText="1" noThreeD="1"/>
</file>

<file path=xl/ctrlProps/ctrlProp11.xml><?xml version="1.0" encoding="utf-8"?>
<formControlPr xmlns="http://schemas.microsoft.com/office/spreadsheetml/2009/9/main" objectType="CheckBox" fmlaLink="O650" lockText="1" noThreeD="1"/>
</file>

<file path=xl/ctrlProps/ctrlProp12.xml><?xml version="1.0" encoding="utf-8"?>
<formControlPr xmlns="http://schemas.microsoft.com/office/spreadsheetml/2009/9/main" objectType="CheckBox" fmlaLink="P650" lockText="1" noThreeD="1"/>
</file>

<file path=xl/ctrlProps/ctrlProp13.xml><?xml version="1.0" encoding="utf-8"?>
<formControlPr xmlns="http://schemas.microsoft.com/office/spreadsheetml/2009/9/main" objectType="CheckBox" fmlaLink="O652" lockText="1" noThreeD="1"/>
</file>

<file path=xl/ctrlProps/ctrlProp14.xml><?xml version="1.0" encoding="utf-8"?>
<formControlPr xmlns="http://schemas.microsoft.com/office/spreadsheetml/2009/9/main" objectType="CheckBox" fmlaLink="P652" lockText="1" noThreeD="1"/>
</file>

<file path=xl/ctrlProps/ctrlProp15.xml><?xml version="1.0" encoding="utf-8"?>
<formControlPr xmlns="http://schemas.microsoft.com/office/spreadsheetml/2009/9/main" objectType="CheckBox" fmlaLink="O654" lockText="1" noThreeD="1"/>
</file>

<file path=xl/ctrlProps/ctrlProp16.xml><?xml version="1.0" encoding="utf-8"?>
<formControlPr xmlns="http://schemas.microsoft.com/office/spreadsheetml/2009/9/main" objectType="CheckBox" fmlaLink="P654" lockText="1" noThreeD="1"/>
</file>

<file path=xl/ctrlProps/ctrlProp17.xml><?xml version="1.0" encoding="utf-8"?>
<formControlPr xmlns="http://schemas.microsoft.com/office/spreadsheetml/2009/9/main" objectType="CheckBox" fmlaLink="O178" lockText="1" noThreeD="1"/>
</file>

<file path=xl/ctrlProps/ctrlProp18.xml><?xml version="1.0" encoding="utf-8"?>
<formControlPr xmlns="http://schemas.microsoft.com/office/spreadsheetml/2009/9/main" objectType="CheckBox" fmlaLink="P178" lockText="1" noThreeD="1"/>
</file>

<file path=xl/ctrlProps/ctrlProp19.xml><?xml version="1.0" encoding="utf-8"?>
<formControlPr xmlns="http://schemas.microsoft.com/office/spreadsheetml/2009/9/main" objectType="CheckBox" fmlaLink="O182" lockText="1" noThreeD="1"/>
</file>

<file path=xl/ctrlProps/ctrlProp2.xml><?xml version="1.0" encoding="utf-8"?>
<formControlPr xmlns="http://schemas.microsoft.com/office/spreadsheetml/2009/9/main" objectType="CheckBox" fmlaLink="P76" lockText="1" noThreeD="1"/>
</file>

<file path=xl/ctrlProps/ctrlProp20.xml><?xml version="1.0" encoding="utf-8"?>
<formControlPr xmlns="http://schemas.microsoft.com/office/spreadsheetml/2009/9/main" objectType="CheckBox" fmlaLink="P182" lockText="1" noThreeD="1"/>
</file>

<file path=xl/ctrlProps/ctrlProp21.xml><?xml version="1.0" encoding="utf-8"?>
<formControlPr xmlns="http://schemas.microsoft.com/office/spreadsheetml/2009/9/main" objectType="CheckBox" fmlaLink="O280" lockText="1" noThreeD="1"/>
</file>

<file path=xl/ctrlProps/ctrlProp22.xml><?xml version="1.0" encoding="utf-8"?>
<formControlPr xmlns="http://schemas.microsoft.com/office/spreadsheetml/2009/9/main" objectType="CheckBox" fmlaLink="P280" lockText="1" noThreeD="1"/>
</file>

<file path=xl/ctrlProps/ctrlProp23.xml><?xml version="1.0" encoding="utf-8"?>
<formControlPr xmlns="http://schemas.microsoft.com/office/spreadsheetml/2009/9/main" objectType="CheckBox" fmlaLink="O284" lockText="1" noThreeD="1"/>
</file>

<file path=xl/ctrlProps/ctrlProp24.xml><?xml version="1.0" encoding="utf-8"?>
<formControlPr xmlns="http://schemas.microsoft.com/office/spreadsheetml/2009/9/main" objectType="CheckBox" fmlaLink="P284" lockText="1" noThreeD="1"/>
</file>

<file path=xl/ctrlProps/ctrlProp25.xml><?xml version="1.0" encoding="utf-8"?>
<formControlPr xmlns="http://schemas.microsoft.com/office/spreadsheetml/2009/9/main" objectType="CheckBox" fmlaLink="O382" lockText="1" noThreeD="1"/>
</file>

<file path=xl/ctrlProps/ctrlProp26.xml><?xml version="1.0" encoding="utf-8"?>
<formControlPr xmlns="http://schemas.microsoft.com/office/spreadsheetml/2009/9/main" objectType="CheckBox" fmlaLink="P382" lockText="1" noThreeD="1"/>
</file>

<file path=xl/ctrlProps/ctrlProp27.xml><?xml version="1.0" encoding="utf-8"?>
<formControlPr xmlns="http://schemas.microsoft.com/office/spreadsheetml/2009/9/main" objectType="CheckBox" fmlaLink="O386" lockText="1" noThreeD="1"/>
</file>

<file path=xl/ctrlProps/ctrlProp28.xml><?xml version="1.0" encoding="utf-8"?>
<formControlPr xmlns="http://schemas.microsoft.com/office/spreadsheetml/2009/9/main" objectType="CheckBox" fmlaLink="P386" lockText="1" noThreeD="1"/>
</file>

<file path=xl/ctrlProps/ctrlProp29.xml><?xml version="1.0" encoding="utf-8"?>
<formControlPr xmlns="http://schemas.microsoft.com/office/spreadsheetml/2009/9/main" objectType="CheckBox" fmlaLink="O484" lockText="1" noThreeD="1"/>
</file>

<file path=xl/ctrlProps/ctrlProp3.xml><?xml version="1.0" encoding="utf-8"?>
<formControlPr xmlns="http://schemas.microsoft.com/office/spreadsheetml/2009/9/main" objectType="CheckBox" fmlaLink="O80" lockText="1" noThreeD="1"/>
</file>

<file path=xl/ctrlProps/ctrlProp30.xml><?xml version="1.0" encoding="utf-8"?>
<formControlPr xmlns="http://schemas.microsoft.com/office/spreadsheetml/2009/9/main" objectType="CheckBox" fmlaLink="P484" lockText="1" noThreeD="1"/>
</file>

<file path=xl/ctrlProps/ctrlProp31.xml><?xml version="1.0" encoding="utf-8"?>
<formControlPr xmlns="http://schemas.microsoft.com/office/spreadsheetml/2009/9/main" objectType="CheckBox" fmlaLink="O488" lockText="1" noThreeD="1"/>
</file>

<file path=xl/ctrlProps/ctrlProp32.xml><?xml version="1.0" encoding="utf-8"?>
<formControlPr xmlns="http://schemas.microsoft.com/office/spreadsheetml/2009/9/main" objectType="CheckBox" fmlaLink="P488" lockText="1" noThreeD="1"/>
</file>

<file path=xl/ctrlProps/ctrlProp33.xml><?xml version="1.0" encoding="utf-8"?>
<formControlPr xmlns="http://schemas.microsoft.com/office/spreadsheetml/2009/9/main" objectType="CheckBox" fmlaLink="O148" lockText="1" noThreeD="1"/>
</file>

<file path=xl/ctrlProps/ctrlProp34.xml><?xml version="1.0" encoding="utf-8"?>
<formControlPr xmlns="http://schemas.microsoft.com/office/spreadsheetml/2009/9/main" objectType="CheckBox" fmlaLink="O557" lockText="1" noThreeD="1"/>
</file>

<file path=xl/ctrlProps/ctrlProp35.xml><?xml version="1.0" encoding="utf-8"?>
<formControlPr xmlns="http://schemas.microsoft.com/office/spreadsheetml/2009/9/main" objectType="CheckBox" fmlaLink="O455" lockText="1" noThreeD="1"/>
</file>

<file path=xl/ctrlProps/ctrlProp36.xml><?xml version="1.0" encoding="utf-8"?>
<formControlPr xmlns="http://schemas.microsoft.com/office/spreadsheetml/2009/9/main" objectType="CheckBox" fmlaLink="O353" lockText="1" noThreeD="1"/>
</file>

<file path=xl/ctrlProps/ctrlProp37.xml><?xml version="1.0" encoding="utf-8"?>
<formControlPr xmlns="http://schemas.microsoft.com/office/spreadsheetml/2009/9/main" objectType="CheckBox" fmlaLink="O251" lockText="1" noThreeD="1"/>
</file>

<file path=xl/ctrlProps/ctrlProp38.xml><?xml version="1.0" encoding="utf-8"?>
<formControlPr xmlns="http://schemas.microsoft.com/office/spreadsheetml/2009/9/main" objectType="CheckBox" fmlaLink="O587" lockText="1" noThreeD="1"/>
</file>

<file path=xl/ctrlProps/ctrlProp39.xml><?xml version="1.0" encoding="utf-8"?>
<formControlPr xmlns="http://schemas.microsoft.com/office/spreadsheetml/2009/9/main" objectType="CheckBox" fmlaLink="P587" lockText="1" noThreeD="1"/>
</file>

<file path=xl/ctrlProps/ctrlProp4.xml><?xml version="1.0" encoding="utf-8"?>
<formControlPr xmlns="http://schemas.microsoft.com/office/spreadsheetml/2009/9/main" objectType="CheckBox" fmlaLink="P80" lockText="1" noThreeD="1"/>
</file>

<file path=xl/ctrlProps/ctrlProp40.xml><?xml version="1.0" encoding="utf-8"?>
<formControlPr xmlns="http://schemas.microsoft.com/office/spreadsheetml/2009/9/main" objectType="CheckBox" fmlaLink="O47" lockText="1" noThreeD="1"/>
</file>

<file path=xl/ctrlProps/ctrlProp41.xml><?xml version="1.0" encoding="utf-8"?>
<formControlPr xmlns="http://schemas.microsoft.com/office/spreadsheetml/2009/9/main" objectType="CheckBox" fmlaLink="P47" lockText="1" noThreeD="1"/>
</file>

<file path=xl/ctrlProps/ctrlProp42.xml><?xml version="1.0" encoding="utf-8"?>
<formControlPr xmlns="http://schemas.microsoft.com/office/spreadsheetml/2009/9/main" objectType="CheckBox" fmlaLink="O664" lockText="1" noThreeD="1"/>
</file>

<file path=xl/ctrlProps/ctrlProp43.xml><?xml version="1.0" encoding="utf-8"?>
<formControlPr xmlns="http://schemas.microsoft.com/office/spreadsheetml/2009/9/main" objectType="CheckBox" fmlaLink="P664" lockText="1" noThreeD="1"/>
</file>

<file path=xl/ctrlProps/ctrlProp44.xml><?xml version="1.0" encoding="utf-8"?>
<formControlPr xmlns="http://schemas.microsoft.com/office/spreadsheetml/2009/9/main" objectType="CheckBox" fmlaLink="O665" lockText="1" noThreeD="1"/>
</file>

<file path=xl/ctrlProps/ctrlProp5.xml><?xml version="1.0" encoding="utf-8"?>
<formControlPr xmlns="http://schemas.microsoft.com/office/spreadsheetml/2009/9/main" objectType="CheckBox" fmlaLink="O635" lockText="1" noThreeD="1"/>
</file>

<file path=xl/ctrlProps/ctrlProp6.xml><?xml version="1.0" encoding="utf-8"?>
<formControlPr xmlns="http://schemas.microsoft.com/office/spreadsheetml/2009/9/main" objectType="CheckBox" fmlaLink="P635" lockText="1" noThreeD="1"/>
</file>

<file path=xl/ctrlProps/ctrlProp7.xml><?xml version="1.0" encoding="utf-8"?>
<formControlPr xmlns="http://schemas.microsoft.com/office/spreadsheetml/2009/9/main" objectType="CheckBox" fmlaLink="O638" lockText="1" noThreeD="1"/>
</file>

<file path=xl/ctrlProps/ctrlProp8.xml><?xml version="1.0" encoding="utf-8"?>
<formControlPr xmlns="http://schemas.microsoft.com/office/spreadsheetml/2009/9/main" objectType="CheckBox" fmlaLink="P638" lockText="1" noThreeD="1"/>
</file>

<file path=xl/ctrlProps/ctrlProp9.xml><?xml version="1.0" encoding="utf-8"?>
<formControlPr xmlns="http://schemas.microsoft.com/office/spreadsheetml/2009/9/main" objectType="CheckBox" fmlaLink="O6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75</xdr:row>
          <xdr:rowOff>38100</xdr:rowOff>
        </xdr:from>
        <xdr:to>
          <xdr:col>6</xdr:col>
          <xdr:colOff>876300</xdr:colOff>
          <xdr:row>76</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75</xdr:row>
          <xdr:rowOff>38100</xdr:rowOff>
        </xdr:from>
        <xdr:to>
          <xdr:col>9</xdr:col>
          <xdr:colOff>847725</xdr:colOff>
          <xdr:row>76</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79</xdr:row>
          <xdr:rowOff>28575</xdr:rowOff>
        </xdr:from>
        <xdr:to>
          <xdr:col>2</xdr:col>
          <xdr:colOff>847725</xdr:colOff>
          <xdr:row>80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79</xdr:row>
          <xdr:rowOff>28575</xdr:rowOff>
        </xdr:from>
        <xdr:to>
          <xdr:col>4</xdr:col>
          <xdr:colOff>847725</xdr:colOff>
          <xdr:row>80</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634</xdr:row>
          <xdr:rowOff>38100</xdr:rowOff>
        </xdr:from>
        <xdr:to>
          <xdr:col>7</xdr:col>
          <xdr:colOff>876300</xdr:colOff>
          <xdr:row>634</xdr:row>
          <xdr:rowOff>219075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634</xdr:row>
          <xdr:rowOff>38100</xdr:rowOff>
        </xdr:from>
        <xdr:to>
          <xdr:col>10</xdr:col>
          <xdr:colOff>28575</xdr:colOff>
          <xdr:row>634</xdr:row>
          <xdr:rowOff>219075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637</xdr:row>
          <xdr:rowOff>38100</xdr:rowOff>
        </xdr:from>
        <xdr:to>
          <xdr:col>7</xdr:col>
          <xdr:colOff>876300</xdr:colOff>
          <xdr:row>637</xdr:row>
          <xdr:rowOff>219075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637</xdr:row>
          <xdr:rowOff>38100</xdr:rowOff>
        </xdr:from>
        <xdr:to>
          <xdr:col>10</xdr:col>
          <xdr:colOff>28575</xdr:colOff>
          <xdr:row>637</xdr:row>
          <xdr:rowOff>219075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642</xdr:row>
          <xdr:rowOff>38100</xdr:rowOff>
        </xdr:from>
        <xdr:to>
          <xdr:col>7</xdr:col>
          <xdr:colOff>876300</xdr:colOff>
          <xdr:row>642</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642</xdr:row>
          <xdr:rowOff>38100</xdr:rowOff>
        </xdr:from>
        <xdr:to>
          <xdr:col>10</xdr:col>
          <xdr:colOff>28575</xdr:colOff>
          <xdr:row>642</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649</xdr:row>
          <xdr:rowOff>38100</xdr:rowOff>
        </xdr:from>
        <xdr:to>
          <xdr:col>7</xdr:col>
          <xdr:colOff>876300</xdr:colOff>
          <xdr:row>649</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649</xdr:row>
          <xdr:rowOff>38100</xdr:rowOff>
        </xdr:from>
        <xdr:to>
          <xdr:col>10</xdr:col>
          <xdr:colOff>28575</xdr:colOff>
          <xdr:row>649</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651</xdr:row>
          <xdr:rowOff>38100</xdr:rowOff>
        </xdr:from>
        <xdr:to>
          <xdr:col>7</xdr:col>
          <xdr:colOff>876300</xdr:colOff>
          <xdr:row>651</xdr:row>
          <xdr:rowOff>219075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651</xdr:row>
          <xdr:rowOff>38100</xdr:rowOff>
        </xdr:from>
        <xdr:to>
          <xdr:col>10</xdr:col>
          <xdr:colOff>28575</xdr:colOff>
          <xdr:row>651</xdr:row>
          <xdr:rowOff>219075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653</xdr:row>
          <xdr:rowOff>38100</xdr:rowOff>
        </xdr:from>
        <xdr:to>
          <xdr:col>7</xdr:col>
          <xdr:colOff>876300</xdr:colOff>
          <xdr:row>653</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653</xdr:row>
          <xdr:rowOff>38100</xdr:rowOff>
        </xdr:from>
        <xdr:to>
          <xdr:col>10</xdr:col>
          <xdr:colOff>28575</xdr:colOff>
          <xdr:row>653</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177</xdr:row>
          <xdr:rowOff>38100</xdr:rowOff>
        </xdr:from>
        <xdr:to>
          <xdr:col>6</xdr:col>
          <xdr:colOff>876300</xdr:colOff>
          <xdr:row>178</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177</xdr:row>
          <xdr:rowOff>38100</xdr:rowOff>
        </xdr:from>
        <xdr:to>
          <xdr:col>9</xdr:col>
          <xdr:colOff>847725</xdr:colOff>
          <xdr:row>178</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181</xdr:row>
          <xdr:rowOff>28575</xdr:rowOff>
        </xdr:from>
        <xdr:to>
          <xdr:col>2</xdr:col>
          <xdr:colOff>847725</xdr:colOff>
          <xdr:row>182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181</xdr:row>
          <xdr:rowOff>28575</xdr:rowOff>
        </xdr:from>
        <xdr:to>
          <xdr:col>4</xdr:col>
          <xdr:colOff>847725</xdr:colOff>
          <xdr:row>182</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279</xdr:row>
          <xdr:rowOff>38100</xdr:rowOff>
        </xdr:from>
        <xdr:to>
          <xdr:col>6</xdr:col>
          <xdr:colOff>876300</xdr:colOff>
          <xdr:row>280</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279</xdr:row>
          <xdr:rowOff>38100</xdr:rowOff>
        </xdr:from>
        <xdr:to>
          <xdr:col>9</xdr:col>
          <xdr:colOff>847725</xdr:colOff>
          <xdr:row>280</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283</xdr:row>
          <xdr:rowOff>28575</xdr:rowOff>
        </xdr:from>
        <xdr:to>
          <xdr:col>2</xdr:col>
          <xdr:colOff>847725</xdr:colOff>
          <xdr:row>284</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283</xdr:row>
          <xdr:rowOff>28575</xdr:rowOff>
        </xdr:from>
        <xdr:to>
          <xdr:col>4</xdr:col>
          <xdr:colOff>847725</xdr:colOff>
          <xdr:row>284</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381</xdr:row>
          <xdr:rowOff>38100</xdr:rowOff>
        </xdr:from>
        <xdr:to>
          <xdr:col>6</xdr:col>
          <xdr:colOff>876300</xdr:colOff>
          <xdr:row>382</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381</xdr:row>
          <xdr:rowOff>38100</xdr:rowOff>
        </xdr:from>
        <xdr:to>
          <xdr:col>9</xdr:col>
          <xdr:colOff>847725</xdr:colOff>
          <xdr:row>382</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385</xdr:row>
          <xdr:rowOff>28575</xdr:rowOff>
        </xdr:from>
        <xdr:to>
          <xdr:col>2</xdr:col>
          <xdr:colOff>847725</xdr:colOff>
          <xdr:row>386</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385</xdr:row>
          <xdr:rowOff>28575</xdr:rowOff>
        </xdr:from>
        <xdr:to>
          <xdr:col>4</xdr:col>
          <xdr:colOff>847725</xdr:colOff>
          <xdr:row>386</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483</xdr:row>
          <xdr:rowOff>38100</xdr:rowOff>
        </xdr:from>
        <xdr:to>
          <xdr:col>6</xdr:col>
          <xdr:colOff>876300</xdr:colOff>
          <xdr:row>484</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483</xdr:row>
          <xdr:rowOff>38100</xdr:rowOff>
        </xdr:from>
        <xdr:to>
          <xdr:col>9</xdr:col>
          <xdr:colOff>847725</xdr:colOff>
          <xdr:row>484</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487</xdr:row>
          <xdr:rowOff>28575</xdr:rowOff>
        </xdr:from>
        <xdr:to>
          <xdr:col>2</xdr:col>
          <xdr:colOff>847725</xdr:colOff>
          <xdr:row>488</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487</xdr:row>
          <xdr:rowOff>28575</xdr:rowOff>
        </xdr:from>
        <xdr:to>
          <xdr:col>4</xdr:col>
          <xdr:colOff>847725</xdr:colOff>
          <xdr:row>488</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147</xdr:row>
          <xdr:rowOff>95250</xdr:rowOff>
        </xdr:from>
        <xdr:to>
          <xdr:col>8</xdr:col>
          <xdr:colOff>838200</xdr:colOff>
          <xdr:row>148</xdr:row>
          <xdr:rowOff>104775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556</xdr:row>
          <xdr:rowOff>95250</xdr:rowOff>
        </xdr:from>
        <xdr:to>
          <xdr:col>8</xdr:col>
          <xdr:colOff>838200</xdr:colOff>
          <xdr:row>557</xdr:row>
          <xdr:rowOff>129687</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454</xdr:row>
          <xdr:rowOff>95250</xdr:rowOff>
        </xdr:from>
        <xdr:to>
          <xdr:col>8</xdr:col>
          <xdr:colOff>838200</xdr:colOff>
          <xdr:row>455</xdr:row>
          <xdr:rowOff>151668</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352</xdr:row>
          <xdr:rowOff>95250</xdr:rowOff>
        </xdr:from>
        <xdr:to>
          <xdr:col>8</xdr:col>
          <xdr:colOff>838200</xdr:colOff>
          <xdr:row>353</xdr:row>
          <xdr:rowOff>85725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250</xdr:row>
          <xdr:rowOff>95250</xdr:rowOff>
        </xdr:from>
        <xdr:to>
          <xdr:col>8</xdr:col>
          <xdr:colOff>838200</xdr:colOff>
          <xdr:row>251</xdr:row>
          <xdr:rowOff>152400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586</xdr:row>
          <xdr:rowOff>28575</xdr:rowOff>
        </xdr:from>
        <xdr:to>
          <xdr:col>2</xdr:col>
          <xdr:colOff>847725</xdr:colOff>
          <xdr:row>586</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586</xdr:row>
          <xdr:rowOff>28575</xdr:rowOff>
        </xdr:from>
        <xdr:to>
          <xdr:col>4</xdr:col>
          <xdr:colOff>847725</xdr:colOff>
          <xdr:row>586</xdr:row>
          <xdr:rowOff>190500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43</xdr:row>
          <xdr:rowOff>95250</xdr:rowOff>
        </xdr:from>
        <xdr:to>
          <xdr:col>2</xdr:col>
          <xdr:colOff>838200</xdr:colOff>
          <xdr:row>44</xdr:row>
          <xdr:rowOff>227134</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44</xdr:row>
          <xdr:rowOff>28575</xdr:rowOff>
        </xdr:from>
        <xdr:to>
          <xdr:col>4</xdr:col>
          <xdr:colOff>828675</xdr:colOff>
          <xdr:row>44</xdr:row>
          <xdr:rowOff>180975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670</xdr:row>
          <xdr:rowOff>85725</xdr:rowOff>
        </xdr:from>
        <xdr:to>
          <xdr:col>2</xdr:col>
          <xdr:colOff>876300</xdr:colOff>
          <xdr:row>670</xdr:row>
          <xdr:rowOff>228600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670</xdr:row>
          <xdr:rowOff>57150</xdr:rowOff>
        </xdr:from>
        <xdr:to>
          <xdr:col>5</xdr:col>
          <xdr:colOff>866775</xdr:colOff>
          <xdr:row>670</xdr:row>
          <xdr:rowOff>171450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671</xdr:row>
          <xdr:rowOff>47625</xdr:rowOff>
        </xdr:from>
        <xdr:to>
          <xdr:col>2</xdr:col>
          <xdr:colOff>904875</xdr:colOff>
          <xdr:row>671</xdr:row>
          <xdr:rowOff>209550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307975</xdr:colOff>
      <xdr:row>55</xdr:row>
      <xdr:rowOff>76200</xdr:rowOff>
    </xdr:from>
    <xdr:to>
      <xdr:col>8</xdr:col>
      <xdr:colOff>121951</xdr:colOff>
      <xdr:row>57</xdr:row>
      <xdr:rowOff>200025</xdr:rowOff>
    </xdr:to>
    <xdr:sp macro="[0]!PremisesUpdate" textlink="">
      <xdr:nvSpPr>
        <xdr:cNvPr id="52" name="Rectangle 51">
          <a:extLst>
            <a:ext uri="{FF2B5EF4-FFF2-40B4-BE49-F238E27FC236}">
              <a16:creationId xmlns:a16="http://schemas.microsoft.com/office/drawing/2014/main" id="{00000000-0008-0000-0000-000034000000}"/>
            </a:ext>
          </a:extLst>
        </xdr:cNvPr>
        <xdr:cNvSpPr/>
      </xdr:nvSpPr>
      <xdr:spPr>
        <a:xfrm>
          <a:off x="4391025" y="11858625"/>
          <a:ext cx="1645920" cy="457200"/>
        </a:xfrm>
        <a:prstGeom prst="rect">
          <a:avLst/>
        </a:prstGeom>
        <a:solidFill>
          <a:srgbClr val="FFD000"/>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US" sz="1100" b="1" i="0"/>
            <a:t>Please click</a:t>
          </a:r>
          <a:r>
            <a:rPr lang="en-US" sz="1100" b="1" i="0" baseline="0"/>
            <a:t> here to update premises listing</a:t>
          </a:r>
          <a:endParaRPr lang="en-US" sz="1100" b="1" i="0"/>
        </a:p>
      </xdr:txBody>
    </xdr:sp>
    <xdr:clientData fPrintsWithSheet="0"/>
  </xdr:twoCellAnchor>
  <xdr:twoCellAnchor editAs="oneCell">
    <xdr:from>
      <xdr:col>1</xdr:col>
      <xdr:colOff>95250</xdr:colOff>
      <xdr:row>1</xdr:row>
      <xdr:rowOff>161925</xdr:rowOff>
    </xdr:from>
    <xdr:to>
      <xdr:col>5</xdr:col>
      <xdr:colOff>133350</xdr:colOff>
      <xdr:row>7</xdr:row>
      <xdr:rowOff>180975</xdr:rowOff>
    </xdr:to>
    <xdr:pic>
      <xdr:nvPicPr>
        <xdr:cNvPr id="10390" name="Picture 1">
          <a:extLst>
            <a:ext uri="{FF2B5EF4-FFF2-40B4-BE49-F238E27FC236}">
              <a16:creationId xmlns:a16="http://schemas.microsoft.com/office/drawing/2014/main" id="{00000000-0008-0000-0000-000096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61950"/>
          <a:ext cx="3028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340639</xdr:colOff>
      <xdr:row>712</xdr:row>
      <xdr:rowOff>212480</xdr:rowOff>
    </xdr:from>
    <xdr:to>
      <xdr:col>11</xdr:col>
      <xdr:colOff>725365</xdr:colOff>
      <xdr:row>714</xdr:row>
      <xdr:rowOff>11052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9851" y="70968576"/>
          <a:ext cx="1300591" cy="13005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Z945"/>
  <sheetViews>
    <sheetView tabSelected="1" topLeftCell="A11" zoomScale="130" zoomScaleNormal="130" workbookViewId="0">
      <selection activeCell="W21" sqref="W21"/>
    </sheetView>
  </sheetViews>
  <sheetFormatPr defaultRowHeight="15" x14ac:dyDescent="0.25"/>
  <cols>
    <col min="1" max="1" width="2.7109375" style="63" customWidth="1"/>
    <col min="2" max="2" width="3.7109375" style="63" customWidth="1"/>
    <col min="3" max="12" width="13.7109375" style="63" customWidth="1"/>
    <col min="13" max="13" width="3.7109375" style="63" customWidth="1"/>
    <col min="14" max="14" width="18.5703125" style="63" hidden="1" customWidth="1"/>
    <col min="15" max="15" width="25.7109375" style="57" hidden="1" customWidth="1"/>
    <col min="16" max="17" width="24.5703125" style="57" hidden="1" customWidth="1"/>
    <col min="18" max="19" width="9.140625" style="57" hidden="1" customWidth="1"/>
    <col min="20" max="20" width="9.140625" style="62" hidden="1" customWidth="1"/>
    <col min="21" max="21" width="9.140625" style="63" hidden="1" customWidth="1"/>
    <col min="22" max="22" width="0" style="63" hidden="1" customWidth="1"/>
    <col min="23" max="16384" width="9.140625" style="63"/>
  </cols>
  <sheetData>
    <row r="1" spans="1:14" ht="15.75" thickBot="1" x14ac:dyDescent="0.3">
      <c r="A1" s="62"/>
      <c r="N1" s="62"/>
    </row>
    <row r="2" spans="1:14" ht="18" customHeight="1" thickTop="1" x14ac:dyDescent="0.25">
      <c r="A2" s="62"/>
      <c r="B2" s="64"/>
      <c r="C2" s="65"/>
      <c r="D2" s="65"/>
      <c r="E2" s="65"/>
      <c r="F2" s="65"/>
      <c r="G2" s="65"/>
      <c r="H2" s="65"/>
      <c r="I2" s="65"/>
      <c r="J2" s="65"/>
      <c r="K2" s="65"/>
      <c r="L2" s="65"/>
      <c r="M2" s="66"/>
      <c r="N2" s="62"/>
    </row>
    <row r="3" spans="1:14" ht="18" customHeight="1" x14ac:dyDescent="0.25">
      <c r="A3" s="62"/>
      <c r="B3" s="67"/>
      <c r="C3" s="68"/>
      <c r="D3" s="68"/>
      <c r="E3" s="68"/>
      <c r="F3" s="68"/>
      <c r="G3" s="68"/>
      <c r="H3" s="68"/>
      <c r="I3" s="68"/>
      <c r="J3" s="68"/>
      <c r="K3" s="68"/>
      <c r="L3" s="68"/>
      <c r="M3" s="69"/>
      <c r="N3" s="62"/>
    </row>
    <row r="4" spans="1:14" ht="18" customHeight="1" x14ac:dyDescent="0.25">
      <c r="A4" s="62"/>
      <c r="B4" s="67"/>
      <c r="C4" s="68"/>
      <c r="D4" s="68"/>
      <c r="E4" s="68"/>
      <c r="F4" s="68"/>
      <c r="G4" s="68"/>
      <c r="H4" s="68"/>
      <c r="I4" s="68"/>
      <c r="J4" s="68"/>
      <c r="K4" s="68"/>
      <c r="L4" s="68"/>
      <c r="M4" s="69"/>
      <c r="N4" s="62"/>
    </row>
    <row r="5" spans="1:14" ht="18" customHeight="1" x14ac:dyDescent="0.25">
      <c r="A5" s="62"/>
      <c r="B5" s="67"/>
      <c r="C5" s="68"/>
      <c r="D5" s="68"/>
      <c r="E5" s="68"/>
      <c r="F5" s="68"/>
      <c r="G5" s="68"/>
      <c r="H5" s="68"/>
      <c r="I5" s="68"/>
      <c r="J5" s="68"/>
      <c r="K5" s="68"/>
      <c r="L5" s="68"/>
      <c r="M5" s="69"/>
      <c r="N5" s="62"/>
    </row>
    <row r="6" spans="1:14" ht="18" customHeight="1" x14ac:dyDescent="0.25">
      <c r="A6" s="62"/>
      <c r="B6" s="67"/>
      <c r="C6" s="68"/>
      <c r="D6" s="68"/>
      <c r="E6" s="68"/>
      <c r="F6" s="68"/>
      <c r="G6" s="68"/>
      <c r="H6" s="68"/>
      <c r="I6" s="68"/>
      <c r="J6" s="68"/>
      <c r="K6" s="68"/>
      <c r="L6" s="68"/>
      <c r="M6" s="69"/>
      <c r="N6" s="62"/>
    </row>
    <row r="7" spans="1:14" ht="18" customHeight="1" x14ac:dyDescent="0.25">
      <c r="A7" s="62"/>
      <c r="B7" s="67"/>
      <c r="C7" s="68"/>
      <c r="D7" s="68"/>
      <c r="E7" s="68"/>
      <c r="F7" s="68"/>
      <c r="G7" s="68"/>
      <c r="H7" s="68"/>
      <c r="I7" s="68"/>
      <c r="J7" s="68"/>
      <c r="K7" s="68"/>
      <c r="L7" s="68"/>
      <c r="M7" s="69"/>
      <c r="N7" s="62"/>
    </row>
    <row r="8" spans="1:14" ht="18" customHeight="1" x14ac:dyDescent="0.25">
      <c r="A8" s="62"/>
      <c r="B8" s="67"/>
      <c r="C8" s="68"/>
      <c r="D8" s="68"/>
      <c r="E8" s="68"/>
      <c r="F8" s="68"/>
      <c r="G8" s="68"/>
      <c r="H8" s="68"/>
      <c r="I8" s="68"/>
      <c r="J8" s="68"/>
      <c r="K8" s="68"/>
      <c r="L8" s="68"/>
      <c r="M8" s="69"/>
      <c r="N8" s="62"/>
    </row>
    <row r="9" spans="1:14" ht="18" customHeight="1" x14ac:dyDescent="0.25">
      <c r="A9" s="62"/>
      <c r="B9" s="67"/>
      <c r="C9" s="68"/>
      <c r="D9" s="68"/>
      <c r="E9" s="68"/>
      <c r="F9" s="68"/>
      <c r="G9" s="68"/>
      <c r="H9" s="68"/>
      <c r="I9" s="68"/>
      <c r="J9" s="68"/>
      <c r="K9" s="68"/>
      <c r="L9" s="68"/>
      <c r="M9" s="69"/>
      <c r="N9" s="62"/>
    </row>
    <row r="10" spans="1:14" ht="18" customHeight="1" x14ac:dyDescent="0.25">
      <c r="A10" s="62"/>
      <c r="B10" s="67"/>
      <c r="C10" s="299" t="s">
        <v>236</v>
      </c>
      <c r="D10" s="299"/>
      <c r="E10" s="299"/>
      <c r="F10" s="299"/>
      <c r="G10" s="299"/>
      <c r="H10" s="299"/>
      <c r="I10" s="299"/>
      <c r="J10" s="299"/>
      <c r="K10" s="299"/>
      <c r="L10" s="299"/>
      <c r="M10" s="69"/>
      <c r="N10" s="62"/>
    </row>
    <row r="11" spans="1:14" ht="18" customHeight="1" x14ac:dyDescent="0.25">
      <c r="A11" s="62"/>
      <c r="B11" s="67"/>
      <c r="C11" s="299"/>
      <c r="D11" s="299"/>
      <c r="E11" s="299"/>
      <c r="F11" s="299"/>
      <c r="G11" s="299"/>
      <c r="H11" s="299"/>
      <c r="I11" s="299"/>
      <c r="J11" s="299"/>
      <c r="K11" s="299"/>
      <c r="L11" s="299"/>
      <c r="M11" s="69"/>
      <c r="N11" s="62"/>
    </row>
    <row r="12" spans="1:14" ht="9" customHeight="1" x14ac:dyDescent="0.25">
      <c r="A12" s="62"/>
      <c r="B12" s="67"/>
      <c r="C12" s="70"/>
      <c r="D12" s="70"/>
      <c r="E12" s="70"/>
      <c r="F12" s="70"/>
      <c r="G12" s="70"/>
      <c r="H12" s="70"/>
      <c r="I12" s="70"/>
      <c r="J12" s="70"/>
      <c r="K12" s="70"/>
      <c r="L12" s="70"/>
      <c r="M12" s="69"/>
      <c r="N12" s="62"/>
    </row>
    <row r="13" spans="1:14" ht="88.5" customHeight="1" x14ac:dyDescent="0.25">
      <c r="A13" s="62"/>
      <c r="B13" s="67"/>
      <c r="C13" s="310" t="s">
        <v>237</v>
      </c>
      <c r="D13" s="310"/>
      <c r="E13" s="310"/>
      <c r="F13" s="310"/>
      <c r="G13" s="310"/>
      <c r="H13" s="310"/>
      <c r="I13" s="310"/>
      <c r="J13" s="310"/>
      <c r="K13" s="310"/>
      <c r="L13" s="310"/>
      <c r="M13" s="69"/>
      <c r="N13" s="62"/>
    </row>
    <row r="14" spans="1:14" ht="9" customHeight="1" thickBot="1" x14ac:dyDescent="0.3">
      <c r="A14" s="62"/>
      <c r="B14" s="67"/>
      <c r="C14" s="70"/>
      <c r="D14" s="70"/>
      <c r="E14" s="70"/>
      <c r="F14" s="70"/>
      <c r="G14" s="70"/>
      <c r="H14" s="70"/>
      <c r="I14" s="70"/>
      <c r="J14" s="70"/>
      <c r="K14" s="70"/>
      <c r="L14" s="70"/>
      <c r="M14" s="69"/>
      <c r="N14" s="62"/>
    </row>
    <row r="15" spans="1:14" ht="18" customHeight="1" x14ac:dyDescent="0.25">
      <c r="A15" s="62"/>
      <c r="B15" s="67"/>
      <c r="C15" s="288" t="s">
        <v>43</v>
      </c>
      <c r="D15" s="289"/>
      <c r="E15" s="289"/>
      <c r="F15" s="289"/>
      <c r="G15" s="289"/>
      <c r="H15" s="289"/>
      <c r="I15" s="289"/>
      <c r="J15" s="289"/>
      <c r="K15" s="289"/>
      <c r="L15" s="290"/>
      <c r="M15" s="69"/>
      <c r="N15" s="62"/>
    </row>
    <row r="16" spans="1:14" ht="26.25" customHeight="1" thickBot="1" x14ac:dyDescent="0.3">
      <c r="A16" s="62"/>
      <c r="B16" s="67"/>
      <c r="C16" s="303" t="s">
        <v>44</v>
      </c>
      <c r="D16" s="304"/>
      <c r="E16" s="304"/>
      <c r="F16" s="304"/>
      <c r="G16" s="304"/>
      <c r="H16" s="304"/>
      <c r="I16" s="304"/>
      <c r="J16" s="304"/>
      <c r="K16" s="304"/>
      <c r="L16" s="305"/>
      <c r="M16" s="69"/>
      <c r="N16" s="62"/>
    </row>
    <row r="17" spans="1:26" ht="18" customHeight="1" thickBot="1" x14ac:dyDescent="0.3">
      <c r="A17" s="62"/>
      <c r="B17" s="67"/>
      <c r="C17" s="71"/>
      <c r="D17" s="71"/>
      <c r="E17" s="71"/>
      <c r="F17" s="71"/>
      <c r="G17" s="71"/>
      <c r="H17" s="71"/>
      <c r="I17" s="71"/>
      <c r="J17" s="71"/>
      <c r="K17" s="71"/>
      <c r="L17" s="71"/>
      <c r="M17" s="69"/>
      <c r="N17" s="62"/>
    </row>
    <row r="18" spans="1:26" ht="18" customHeight="1" x14ac:dyDescent="0.25">
      <c r="A18" s="172"/>
      <c r="B18" s="67"/>
      <c r="C18" s="218" t="s">
        <v>209</v>
      </c>
      <c r="D18" s="219"/>
      <c r="E18" s="219"/>
      <c r="F18" s="219"/>
      <c r="G18" s="219"/>
      <c r="H18" s="219"/>
      <c r="I18" s="219"/>
      <c r="J18" s="219"/>
      <c r="K18" s="219"/>
      <c r="L18" s="220"/>
      <c r="M18" s="69"/>
      <c r="N18" s="172"/>
      <c r="O18" s="184"/>
      <c r="P18" s="184"/>
      <c r="Q18" s="184"/>
      <c r="R18" s="184"/>
      <c r="S18" s="184"/>
      <c r="T18" s="172"/>
      <c r="V18" s="185"/>
      <c r="W18" s="185"/>
      <c r="X18" s="185"/>
      <c r="Y18" s="185"/>
      <c r="Z18" s="185"/>
    </row>
    <row r="19" spans="1:26" ht="18" customHeight="1" x14ac:dyDescent="0.25">
      <c r="A19" s="172"/>
      <c r="B19" s="67"/>
      <c r="C19" s="221"/>
      <c r="D19" s="222"/>
      <c r="E19" s="222"/>
      <c r="F19" s="222"/>
      <c r="G19" s="222"/>
      <c r="H19" s="222"/>
      <c r="I19" s="222"/>
      <c r="J19" s="222"/>
      <c r="K19" s="222"/>
      <c r="L19" s="223"/>
      <c r="M19" s="69"/>
      <c r="N19" s="172"/>
      <c r="O19" s="184"/>
      <c r="P19" s="184"/>
      <c r="Q19" s="184"/>
      <c r="R19" s="184"/>
      <c r="S19" s="184"/>
      <c r="T19" s="172"/>
      <c r="V19" s="185"/>
      <c r="W19" s="185"/>
      <c r="X19" s="185"/>
      <c r="Y19" s="185"/>
      <c r="Z19" s="185"/>
    </row>
    <row r="20" spans="1:26" ht="9" customHeight="1" x14ac:dyDescent="0.25">
      <c r="A20" s="172"/>
      <c r="B20" s="67"/>
      <c r="C20" s="178"/>
      <c r="D20" s="179"/>
      <c r="E20" s="179"/>
      <c r="F20" s="179"/>
      <c r="G20" s="179"/>
      <c r="H20" s="179"/>
      <c r="I20" s="179"/>
      <c r="J20" s="179"/>
      <c r="K20" s="179"/>
      <c r="L20" s="180"/>
      <c r="M20" s="69"/>
      <c r="N20" s="172"/>
      <c r="O20" s="184"/>
      <c r="P20" s="184"/>
      <c r="Q20" s="184"/>
      <c r="R20" s="184"/>
      <c r="S20" s="184"/>
      <c r="T20" s="172"/>
      <c r="V20" s="185"/>
      <c r="W20" s="185"/>
      <c r="X20" s="185"/>
      <c r="Y20" s="185"/>
      <c r="Z20" s="185"/>
    </row>
    <row r="21" spans="1:26" ht="18" customHeight="1" x14ac:dyDescent="0.25">
      <c r="A21" s="172"/>
      <c r="B21" s="67"/>
      <c r="C21" s="212" t="s">
        <v>0</v>
      </c>
      <c r="D21" s="213"/>
      <c r="E21" s="213"/>
      <c r="F21" s="213"/>
      <c r="G21" s="196"/>
      <c r="H21" s="196"/>
      <c r="I21" s="196"/>
      <c r="J21" s="196"/>
      <c r="K21" s="196"/>
      <c r="L21" s="197"/>
      <c r="M21" s="69"/>
      <c r="N21" s="172"/>
      <c r="O21" s="184"/>
      <c r="P21" s="184"/>
      <c r="Q21" s="184"/>
      <c r="R21" s="184"/>
      <c r="S21" s="184"/>
      <c r="T21" s="172"/>
      <c r="V21" s="185"/>
      <c r="W21" s="185"/>
      <c r="X21" s="185"/>
      <c r="Y21" s="185"/>
      <c r="Z21" s="185"/>
    </row>
    <row r="22" spans="1:26" ht="9" customHeight="1" x14ac:dyDescent="0.25">
      <c r="A22" s="172"/>
      <c r="B22" s="67"/>
      <c r="C22" s="178"/>
      <c r="D22" s="179"/>
      <c r="E22" s="179"/>
      <c r="F22" s="179"/>
      <c r="G22" s="179"/>
      <c r="H22" s="179"/>
      <c r="I22" s="179"/>
      <c r="J22" s="179"/>
      <c r="K22" s="179"/>
      <c r="L22" s="180"/>
      <c r="M22" s="69"/>
      <c r="N22" s="172"/>
      <c r="O22" s="184"/>
      <c r="P22" s="184"/>
      <c r="Q22" s="184"/>
      <c r="R22" s="184"/>
      <c r="S22" s="184"/>
      <c r="T22" s="172"/>
      <c r="V22" s="185"/>
      <c r="W22" s="185"/>
      <c r="X22" s="185"/>
      <c r="Y22" s="185"/>
      <c r="Z22" s="185"/>
    </row>
    <row r="23" spans="1:26" ht="18" customHeight="1" x14ac:dyDescent="0.25">
      <c r="A23" s="172"/>
      <c r="B23" s="67"/>
      <c r="C23" s="212" t="s">
        <v>1</v>
      </c>
      <c r="D23" s="213"/>
      <c r="E23" s="213"/>
      <c r="F23" s="213"/>
      <c r="G23" s="196"/>
      <c r="H23" s="196"/>
      <c r="I23" s="196"/>
      <c r="J23" s="196"/>
      <c r="K23" s="196"/>
      <c r="L23" s="197"/>
      <c r="M23" s="69"/>
      <c r="N23" s="172"/>
      <c r="O23" s="184"/>
      <c r="P23" s="184"/>
      <c r="Q23" s="184"/>
      <c r="R23" s="184"/>
      <c r="S23" s="184"/>
      <c r="T23" s="172"/>
      <c r="V23" s="185"/>
      <c r="W23" s="185"/>
      <c r="X23" s="185"/>
      <c r="Y23" s="185"/>
      <c r="Z23" s="185"/>
    </row>
    <row r="24" spans="1:26" ht="9" customHeight="1" x14ac:dyDescent="0.25">
      <c r="A24" s="172"/>
      <c r="B24" s="67"/>
      <c r="C24" s="178"/>
      <c r="D24" s="179"/>
      <c r="E24" s="179"/>
      <c r="F24" s="179"/>
      <c r="G24" s="179"/>
      <c r="H24" s="179"/>
      <c r="I24" s="179"/>
      <c r="J24" s="179"/>
      <c r="K24" s="179"/>
      <c r="L24" s="180"/>
      <c r="M24" s="69"/>
      <c r="N24" s="172"/>
      <c r="O24" s="184"/>
      <c r="P24" s="184"/>
      <c r="Q24" s="184"/>
      <c r="R24" s="184"/>
      <c r="S24" s="184"/>
      <c r="T24" s="172"/>
      <c r="V24" s="185"/>
      <c r="W24" s="185"/>
      <c r="X24" s="185"/>
      <c r="Y24" s="185"/>
      <c r="Z24" s="185"/>
    </row>
    <row r="25" spans="1:26" ht="18" customHeight="1" x14ac:dyDescent="0.25">
      <c r="A25" s="172"/>
      <c r="B25" s="67"/>
      <c r="C25" s="212" t="s">
        <v>2</v>
      </c>
      <c r="D25" s="213"/>
      <c r="E25" s="196"/>
      <c r="F25" s="196"/>
      <c r="G25" s="196"/>
      <c r="H25" s="213" t="s">
        <v>3</v>
      </c>
      <c r="I25" s="213"/>
      <c r="J25" s="196"/>
      <c r="K25" s="196"/>
      <c r="L25" s="197"/>
      <c r="M25" s="69"/>
      <c r="N25" s="172"/>
      <c r="O25" s="184"/>
      <c r="P25" s="184"/>
      <c r="Q25" s="184"/>
      <c r="R25" s="184"/>
      <c r="S25" s="184"/>
      <c r="T25" s="172"/>
      <c r="V25" s="185"/>
      <c r="W25" s="185"/>
      <c r="X25" s="185"/>
      <c r="Y25" s="185"/>
      <c r="Z25" s="185"/>
    </row>
    <row r="26" spans="1:26" ht="9" customHeight="1" x14ac:dyDescent="0.25">
      <c r="A26" s="172"/>
      <c r="B26" s="67"/>
      <c r="C26" s="178"/>
      <c r="D26" s="179"/>
      <c r="E26" s="179"/>
      <c r="F26" s="179"/>
      <c r="G26" s="179"/>
      <c r="H26" s="179"/>
      <c r="I26" s="179"/>
      <c r="J26" s="179"/>
      <c r="K26" s="179"/>
      <c r="L26" s="180"/>
      <c r="M26" s="69"/>
      <c r="N26" s="172"/>
      <c r="O26" s="184"/>
      <c r="P26" s="184"/>
      <c r="Q26" s="184"/>
      <c r="R26" s="184"/>
      <c r="S26" s="184"/>
      <c r="T26" s="172"/>
      <c r="V26" s="185"/>
      <c r="W26" s="185"/>
      <c r="X26" s="185"/>
      <c r="Y26" s="185"/>
      <c r="Z26" s="185"/>
    </row>
    <row r="27" spans="1:26" ht="18" customHeight="1" x14ac:dyDescent="0.25">
      <c r="A27" s="172"/>
      <c r="B27" s="67"/>
      <c r="C27" s="212" t="s">
        <v>4</v>
      </c>
      <c r="D27" s="213"/>
      <c r="E27" s="213"/>
      <c r="F27" s="213"/>
      <c r="G27" s="213"/>
      <c r="H27" s="213"/>
      <c r="I27" s="213"/>
      <c r="J27" s="213"/>
      <c r="K27" s="213"/>
      <c r="L27" s="278"/>
      <c r="M27" s="69"/>
      <c r="N27" s="172"/>
      <c r="O27" s="184"/>
      <c r="P27" s="184"/>
      <c r="Q27" s="184"/>
      <c r="R27" s="184"/>
      <c r="S27" s="184"/>
      <c r="T27" s="172"/>
      <c r="V27" s="185"/>
      <c r="W27" s="185"/>
      <c r="X27" s="185"/>
      <c r="Y27" s="185"/>
      <c r="Z27" s="185"/>
    </row>
    <row r="28" spans="1:26" ht="18" customHeight="1" x14ac:dyDescent="0.25">
      <c r="A28" s="172"/>
      <c r="B28" s="67"/>
      <c r="C28" s="215"/>
      <c r="D28" s="196"/>
      <c r="E28" s="196"/>
      <c r="F28" s="196"/>
      <c r="G28" s="196"/>
      <c r="H28" s="196"/>
      <c r="I28" s="196"/>
      <c r="J28" s="196"/>
      <c r="K28" s="196"/>
      <c r="L28" s="197"/>
      <c r="M28" s="69"/>
      <c r="N28" s="172"/>
      <c r="O28" s="184"/>
      <c r="P28" s="184"/>
      <c r="Q28" s="184"/>
      <c r="R28" s="184"/>
      <c r="S28" s="184"/>
      <c r="T28" s="172"/>
      <c r="V28" s="185"/>
      <c r="W28" s="185"/>
      <c r="X28" s="185"/>
      <c r="Y28" s="185"/>
      <c r="Z28" s="185"/>
    </row>
    <row r="29" spans="1:26" ht="18" customHeight="1" x14ac:dyDescent="0.25">
      <c r="A29" s="172"/>
      <c r="B29" s="67"/>
      <c r="C29" s="300"/>
      <c r="D29" s="301"/>
      <c r="E29" s="301"/>
      <c r="F29" s="301"/>
      <c r="G29" s="301"/>
      <c r="H29" s="301"/>
      <c r="I29" s="301"/>
      <c r="J29" s="301"/>
      <c r="K29" s="301"/>
      <c r="L29" s="302"/>
      <c r="M29" s="69"/>
      <c r="N29" s="172"/>
      <c r="O29" s="184"/>
      <c r="P29" s="184"/>
      <c r="Q29" s="184"/>
      <c r="R29" s="184"/>
      <c r="S29" s="184"/>
      <c r="T29" s="172"/>
      <c r="V29" s="185"/>
      <c r="W29" s="185"/>
      <c r="X29" s="185"/>
      <c r="Y29" s="185"/>
      <c r="Z29" s="185"/>
    </row>
    <row r="30" spans="1:26" ht="9" customHeight="1" x14ac:dyDescent="0.25">
      <c r="A30" s="172"/>
      <c r="B30" s="67"/>
      <c r="C30" s="178"/>
      <c r="D30" s="179"/>
      <c r="E30" s="179"/>
      <c r="F30" s="179"/>
      <c r="G30" s="179"/>
      <c r="H30" s="179"/>
      <c r="I30" s="179"/>
      <c r="J30" s="179"/>
      <c r="K30" s="179"/>
      <c r="L30" s="180"/>
      <c r="M30" s="69"/>
      <c r="N30" s="172"/>
      <c r="O30" s="184"/>
      <c r="P30" s="184"/>
      <c r="Q30" s="184"/>
      <c r="R30" s="184"/>
      <c r="S30" s="184"/>
      <c r="T30" s="172"/>
      <c r="V30" s="185"/>
      <c r="W30" s="185"/>
      <c r="X30" s="185"/>
      <c r="Y30" s="185"/>
      <c r="Z30" s="185"/>
    </row>
    <row r="31" spans="1:26" ht="18" customHeight="1" x14ac:dyDescent="0.25">
      <c r="A31" s="172"/>
      <c r="B31" s="67"/>
      <c r="C31" s="291" t="s">
        <v>148</v>
      </c>
      <c r="D31" s="292"/>
      <c r="E31" s="292"/>
      <c r="F31" s="292"/>
      <c r="G31" s="292"/>
      <c r="H31" s="292"/>
      <c r="I31" s="292"/>
      <c r="J31" s="292"/>
      <c r="K31" s="292"/>
      <c r="L31" s="293"/>
      <c r="M31" s="69"/>
      <c r="N31" s="172"/>
      <c r="O31" s="184"/>
      <c r="P31" s="184"/>
      <c r="Q31" s="184"/>
      <c r="R31" s="184"/>
      <c r="S31" s="184"/>
      <c r="T31" s="172"/>
      <c r="V31" s="185"/>
      <c r="W31" s="185"/>
      <c r="X31" s="185"/>
      <c r="Y31" s="185"/>
      <c r="Z31" s="185"/>
    </row>
    <row r="32" spans="1:26" ht="18" customHeight="1" x14ac:dyDescent="0.25">
      <c r="A32" s="172"/>
      <c r="B32" s="67"/>
      <c r="C32" s="291"/>
      <c r="D32" s="292"/>
      <c r="E32" s="292"/>
      <c r="F32" s="292"/>
      <c r="G32" s="292"/>
      <c r="H32" s="292"/>
      <c r="I32" s="292"/>
      <c r="J32" s="292"/>
      <c r="K32" s="292"/>
      <c r="L32" s="293"/>
      <c r="M32" s="69"/>
      <c r="N32" s="172"/>
      <c r="O32" s="184"/>
      <c r="P32" s="184"/>
      <c r="Q32" s="184"/>
      <c r="R32" s="184"/>
      <c r="S32" s="184"/>
      <c r="T32" s="172"/>
      <c r="V32" s="185"/>
      <c r="W32" s="185"/>
      <c r="X32" s="185"/>
      <c r="Y32" s="185"/>
      <c r="Z32" s="185"/>
    </row>
    <row r="33" spans="1:26" ht="18" customHeight="1" x14ac:dyDescent="0.25">
      <c r="A33" s="172"/>
      <c r="B33" s="67"/>
      <c r="C33" s="306"/>
      <c r="D33" s="257"/>
      <c r="E33" s="257"/>
      <c r="F33" s="257"/>
      <c r="G33" s="257"/>
      <c r="H33" s="257"/>
      <c r="I33" s="257"/>
      <c r="J33" s="257"/>
      <c r="K33" s="257"/>
      <c r="L33" s="258"/>
      <c r="M33" s="69"/>
      <c r="N33" s="172"/>
      <c r="O33" s="184"/>
      <c r="P33" s="184"/>
      <c r="Q33" s="184"/>
      <c r="R33" s="184"/>
      <c r="S33" s="184"/>
      <c r="T33" s="172"/>
      <c r="V33" s="185"/>
      <c r="W33" s="185"/>
      <c r="X33" s="185"/>
      <c r="Y33" s="185"/>
      <c r="Z33" s="185"/>
    </row>
    <row r="34" spans="1:26" ht="18" customHeight="1" x14ac:dyDescent="0.25">
      <c r="A34" s="172"/>
      <c r="B34" s="67"/>
      <c r="C34" s="307"/>
      <c r="D34" s="308"/>
      <c r="E34" s="308"/>
      <c r="F34" s="308"/>
      <c r="G34" s="308"/>
      <c r="H34" s="308"/>
      <c r="I34" s="308"/>
      <c r="J34" s="308"/>
      <c r="K34" s="308"/>
      <c r="L34" s="309"/>
      <c r="M34" s="69"/>
      <c r="N34" s="172"/>
      <c r="O34" s="184"/>
      <c r="P34" s="184"/>
      <c r="Q34" s="184"/>
      <c r="R34" s="184"/>
      <c r="S34" s="184"/>
      <c r="T34" s="172"/>
      <c r="V34" s="185"/>
      <c r="W34" s="185"/>
      <c r="X34" s="185"/>
      <c r="Y34" s="185"/>
      <c r="Z34" s="185"/>
    </row>
    <row r="35" spans="1:26" ht="18" customHeight="1" x14ac:dyDescent="0.25">
      <c r="A35" s="172"/>
      <c r="B35" s="67"/>
      <c r="C35" s="306"/>
      <c r="D35" s="257"/>
      <c r="E35" s="257"/>
      <c r="F35" s="257"/>
      <c r="G35" s="257"/>
      <c r="H35" s="257"/>
      <c r="I35" s="257"/>
      <c r="J35" s="257"/>
      <c r="K35" s="257"/>
      <c r="L35" s="258"/>
      <c r="M35" s="69"/>
      <c r="N35" s="172"/>
      <c r="O35" s="184"/>
      <c r="P35" s="184"/>
      <c r="Q35" s="184"/>
      <c r="R35" s="184"/>
      <c r="S35" s="184"/>
      <c r="T35" s="172"/>
      <c r="V35" s="185"/>
      <c r="W35" s="185"/>
      <c r="X35" s="185"/>
      <c r="Y35" s="185"/>
      <c r="Z35" s="185"/>
    </row>
    <row r="36" spans="1:26" ht="9" customHeight="1" x14ac:dyDescent="0.25">
      <c r="A36" s="172"/>
      <c r="B36" s="67"/>
      <c r="C36" s="178"/>
      <c r="D36" s="179"/>
      <c r="E36" s="179"/>
      <c r="F36" s="179"/>
      <c r="G36" s="179"/>
      <c r="H36" s="179"/>
      <c r="I36" s="179"/>
      <c r="J36" s="179"/>
      <c r="K36" s="179"/>
      <c r="L36" s="180"/>
      <c r="M36" s="69"/>
      <c r="N36" s="172"/>
      <c r="O36" s="184"/>
      <c r="P36" s="184"/>
      <c r="Q36" s="184"/>
      <c r="R36" s="184"/>
      <c r="S36" s="184"/>
      <c r="T36" s="172"/>
      <c r="V36" s="185"/>
      <c r="W36" s="185"/>
      <c r="X36" s="185"/>
      <c r="Y36" s="185"/>
      <c r="Z36" s="185"/>
    </row>
    <row r="37" spans="1:26" ht="18" customHeight="1" x14ac:dyDescent="0.25">
      <c r="A37" s="172"/>
      <c r="B37" s="67"/>
      <c r="C37" s="212" t="s">
        <v>45</v>
      </c>
      <c r="D37" s="213"/>
      <c r="E37" s="213"/>
      <c r="F37" s="213"/>
      <c r="G37" s="196"/>
      <c r="H37" s="196"/>
      <c r="I37" s="196"/>
      <c r="J37" s="196"/>
      <c r="K37" s="196"/>
      <c r="L37" s="197"/>
      <c r="M37" s="69"/>
      <c r="N37" s="172"/>
      <c r="O37" s="184"/>
      <c r="P37" s="184"/>
      <c r="Q37" s="184"/>
      <c r="R37" s="184"/>
      <c r="S37" s="184"/>
      <c r="T37" s="172"/>
      <c r="V37" s="185"/>
      <c r="W37" s="185"/>
      <c r="X37" s="185"/>
      <c r="Y37" s="185"/>
      <c r="Z37" s="185"/>
    </row>
    <row r="38" spans="1:26" ht="9" customHeight="1" x14ac:dyDescent="0.25">
      <c r="A38" s="172"/>
      <c r="B38" s="67"/>
      <c r="C38" s="178"/>
      <c r="D38" s="179"/>
      <c r="E38" s="179"/>
      <c r="F38" s="179"/>
      <c r="G38" s="179"/>
      <c r="H38" s="179"/>
      <c r="I38" s="179"/>
      <c r="J38" s="179"/>
      <c r="K38" s="179"/>
      <c r="L38" s="180"/>
      <c r="M38" s="69"/>
      <c r="N38" s="172"/>
      <c r="O38" s="184"/>
      <c r="P38" s="184"/>
      <c r="Q38" s="184"/>
      <c r="R38" s="184"/>
      <c r="S38" s="184"/>
      <c r="T38" s="172"/>
      <c r="V38" s="185"/>
      <c r="W38" s="185"/>
      <c r="X38" s="185"/>
      <c r="Y38" s="185"/>
      <c r="Z38" s="185"/>
    </row>
    <row r="39" spans="1:26" ht="18" customHeight="1" x14ac:dyDescent="0.25">
      <c r="A39" s="172"/>
      <c r="B39" s="67"/>
      <c r="C39" s="212" t="s">
        <v>5</v>
      </c>
      <c r="D39" s="213"/>
      <c r="E39" s="213"/>
      <c r="F39" s="213"/>
      <c r="G39" s="213"/>
      <c r="H39" s="196"/>
      <c r="I39" s="196"/>
      <c r="J39" s="196"/>
      <c r="K39" s="196"/>
      <c r="L39" s="197"/>
      <c r="M39" s="69"/>
      <c r="N39" s="172"/>
      <c r="O39" s="184"/>
      <c r="P39" s="184"/>
      <c r="Q39" s="184"/>
      <c r="R39" s="184"/>
      <c r="S39" s="184"/>
      <c r="T39" s="172"/>
      <c r="V39" s="185"/>
      <c r="W39" s="185"/>
      <c r="X39" s="185"/>
      <c r="Y39" s="185"/>
      <c r="Z39" s="185"/>
    </row>
    <row r="40" spans="1:26" ht="9" customHeight="1" thickBot="1" x14ac:dyDescent="0.3">
      <c r="A40" s="172"/>
      <c r="B40" s="67"/>
      <c r="C40" s="75"/>
      <c r="D40" s="76"/>
      <c r="E40" s="76"/>
      <c r="F40" s="76"/>
      <c r="G40" s="76"/>
      <c r="H40" s="76"/>
      <c r="I40" s="76"/>
      <c r="J40" s="76"/>
      <c r="K40" s="76"/>
      <c r="L40" s="77"/>
      <c r="M40" s="69"/>
      <c r="N40" s="172"/>
      <c r="O40" s="184"/>
      <c r="P40" s="184"/>
      <c r="Q40" s="184"/>
      <c r="R40" s="184"/>
      <c r="S40" s="184"/>
      <c r="T40" s="172"/>
      <c r="V40" s="185"/>
      <c r="W40" s="185"/>
      <c r="X40" s="185"/>
      <c r="Y40" s="185"/>
      <c r="Z40" s="185"/>
    </row>
    <row r="41" spans="1:26" ht="15" customHeight="1" thickBot="1" x14ac:dyDescent="0.3">
      <c r="A41" s="62"/>
      <c r="B41" s="67"/>
      <c r="C41" s="71"/>
      <c r="D41" s="71"/>
      <c r="E41" s="71"/>
      <c r="F41" s="71"/>
      <c r="G41" s="71"/>
      <c r="H41" s="71"/>
      <c r="I41" s="71"/>
      <c r="J41" s="71"/>
      <c r="K41" s="71"/>
      <c r="L41" s="71"/>
      <c r="M41" s="69"/>
      <c r="N41" s="62"/>
    </row>
    <row r="42" spans="1:26" ht="13.5" customHeight="1" x14ac:dyDescent="0.25">
      <c r="A42" s="62"/>
      <c r="B42" s="146"/>
      <c r="C42" s="218" t="s">
        <v>195</v>
      </c>
      <c r="D42" s="219"/>
      <c r="E42" s="219"/>
      <c r="F42" s="219"/>
      <c r="G42" s="219"/>
      <c r="H42" s="219"/>
      <c r="I42" s="219"/>
      <c r="J42" s="219"/>
      <c r="K42" s="219"/>
      <c r="L42" s="220"/>
      <c r="M42" s="127"/>
      <c r="N42" s="62"/>
    </row>
    <row r="43" spans="1:26" ht="15.75" customHeight="1" x14ac:dyDescent="0.25">
      <c r="A43" s="62"/>
      <c r="B43" s="146"/>
      <c r="C43" s="221"/>
      <c r="D43" s="222"/>
      <c r="E43" s="222"/>
      <c r="F43" s="222"/>
      <c r="G43" s="222"/>
      <c r="H43" s="222"/>
      <c r="I43" s="222"/>
      <c r="J43" s="222"/>
      <c r="K43" s="222"/>
      <c r="L43" s="223"/>
      <c r="M43" s="127"/>
      <c r="N43" s="62"/>
    </row>
    <row r="44" spans="1:26" ht="9" customHeight="1" x14ac:dyDescent="0.25">
      <c r="A44" s="62"/>
      <c r="B44" s="146"/>
      <c r="C44" s="72"/>
      <c r="D44" s="73"/>
      <c r="E44" s="73"/>
      <c r="F44" s="73"/>
      <c r="G44" s="73"/>
      <c r="H44" s="73"/>
      <c r="I44" s="73"/>
      <c r="J44" s="73"/>
      <c r="K44" s="73"/>
      <c r="L44" s="74"/>
      <c r="M44" s="127"/>
      <c r="N44" s="62"/>
    </row>
    <row r="45" spans="1:26" ht="18" customHeight="1" x14ac:dyDescent="0.25">
      <c r="A45" s="62"/>
      <c r="B45" s="146"/>
      <c r="C45" s="72"/>
      <c r="D45" s="262" t="s">
        <v>34</v>
      </c>
      <c r="E45" s="262"/>
      <c r="F45" s="262" t="s">
        <v>35</v>
      </c>
      <c r="G45" s="262"/>
      <c r="H45" s="73"/>
      <c r="I45" s="73"/>
      <c r="J45" s="73"/>
      <c r="K45" s="73"/>
      <c r="L45" s="74"/>
      <c r="M45" s="127"/>
      <c r="N45" s="62"/>
    </row>
    <row r="46" spans="1:26" ht="9" customHeight="1" thickBot="1" x14ac:dyDescent="0.3">
      <c r="A46" s="62"/>
      <c r="B46" s="146"/>
      <c r="C46" s="122"/>
      <c r="D46" s="123"/>
      <c r="E46" s="123"/>
      <c r="F46" s="123"/>
      <c r="G46" s="123"/>
      <c r="H46" s="123"/>
      <c r="I46" s="123"/>
      <c r="J46" s="123"/>
      <c r="K46" s="123"/>
      <c r="L46" s="124"/>
      <c r="M46" s="127"/>
      <c r="N46" s="62"/>
      <c r="O46" s="57" t="b">
        <v>0</v>
      </c>
      <c r="P46" s="57" t="b">
        <v>0</v>
      </c>
    </row>
    <row r="47" spans="1:26" ht="16.5" customHeight="1" thickBot="1" x14ac:dyDescent="0.3">
      <c r="A47" s="62"/>
      <c r="B47" s="146"/>
      <c r="C47" s="73"/>
      <c r="D47" s="73"/>
      <c r="E47" s="73"/>
      <c r="F47" s="73"/>
      <c r="G47" s="73"/>
      <c r="H47" s="73"/>
      <c r="I47" s="73"/>
      <c r="J47" s="73"/>
      <c r="K47" s="73"/>
      <c r="L47" s="73"/>
      <c r="M47" s="69"/>
      <c r="N47" s="62"/>
      <c r="P47" s="57" t="b">
        <v>0</v>
      </c>
    </row>
    <row r="48" spans="1:26" ht="15" customHeight="1" x14ac:dyDescent="0.25">
      <c r="A48" s="62"/>
      <c r="B48" s="146"/>
      <c r="C48" s="218" t="s">
        <v>210</v>
      </c>
      <c r="D48" s="219"/>
      <c r="E48" s="219"/>
      <c r="F48" s="219"/>
      <c r="G48" s="219"/>
      <c r="H48" s="219"/>
      <c r="I48" s="219"/>
      <c r="J48" s="219"/>
      <c r="K48" s="219"/>
      <c r="L48" s="220"/>
      <c r="M48" s="69"/>
      <c r="N48" s="62"/>
    </row>
    <row r="49" spans="1:18" ht="15" customHeight="1" x14ac:dyDescent="0.25">
      <c r="A49" s="62"/>
      <c r="B49" s="146"/>
      <c r="C49" s="221"/>
      <c r="D49" s="222"/>
      <c r="E49" s="222"/>
      <c r="F49" s="222"/>
      <c r="G49" s="222"/>
      <c r="H49" s="222"/>
      <c r="I49" s="222"/>
      <c r="J49" s="222"/>
      <c r="K49" s="222"/>
      <c r="L49" s="223"/>
      <c r="M49" s="69"/>
      <c r="N49" s="62"/>
    </row>
    <row r="50" spans="1:18" ht="15.75" customHeight="1" x14ac:dyDescent="0.25">
      <c r="A50" s="62"/>
      <c r="B50" s="146"/>
      <c r="C50" s="72"/>
      <c r="D50" s="73"/>
      <c r="E50" s="73"/>
      <c r="F50" s="73"/>
      <c r="G50" s="73"/>
      <c r="H50" s="73"/>
      <c r="I50" s="73"/>
      <c r="J50" s="73"/>
      <c r="K50" s="73"/>
      <c r="L50" s="74"/>
      <c r="M50" s="69"/>
      <c r="N50" s="62"/>
    </row>
    <row r="51" spans="1:18" ht="14.25" customHeight="1" x14ac:dyDescent="0.25">
      <c r="A51" s="62"/>
      <c r="B51" s="146"/>
      <c r="C51" s="78" t="s">
        <v>6</v>
      </c>
      <c r="D51" s="196"/>
      <c r="E51" s="196"/>
      <c r="F51" s="196"/>
      <c r="G51" s="196"/>
      <c r="H51" s="79" t="s">
        <v>7</v>
      </c>
      <c r="I51" s="196"/>
      <c r="J51" s="196"/>
      <c r="K51" s="196"/>
      <c r="L51" s="197"/>
      <c r="M51" s="69"/>
      <c r="N51" s="62"/>
    </row>
    <row r="52" spans="1:18" ht="15.75" customHeight="1" thickBot="1" x14ac:dyDescent="0.3">
      <c r="A52" s="62"/>
      <c r="B52" s="146"/>
      <c r="C52" s="75"/>
      <c r="D52" s="76"/>
      <c r="E52" s="76"/>
      <c r="F52" s="76"/>
      <c r="G52" s="76"/>
      <c r="H52" s="76"/>
      <c r="I52" s="76"/>
      <c r="J52" s="76"/>
      <c r="K52" s="76"/>
      <c r="L52" s="77"/>
      <c r="M52" s="69"/>
      <c r="N52" s="62"/>
    </row>
    <row r="53" spans="1:18" ht="12.75" customHeight="1" thickBot="1" x14ac:dyDescent="0.3">
      <c r="A53" s="62"/>
      <c r="B53" s="67"/>
      <c r="C53" s="73"/>
      <c r="D53" s="73"/>
      <c r="E53" s="73"/>
      <c r="F53" s="73"/>
      <c r="G53" s="73"/>
      <c r="H53" s="73"/>
      <c r="I53" s="73"/>
      <c r="J53" s="73"/>
      <c r="K53" s="73"/>
      <c r="L53" s="73"/>
      <c r="M53" s="69"/>
      <c r="N53" s="62"/>
    </row>
    <row r="54" spans="1:18" ht="18" customHeight="1" x14ac:dyDescent="0.25">
      <c r="A54" s="62"/>
      <c r="B54" s="67"/>
      <c r="C54" s="218" t="s">
        <v>211</v>
      </c>
      <c r="D54" s="219"/>
      <c r="E54" s="219"/>
      <c r="F54" s="219"/>
      <c r="G54" s="219"/>
      <c r="H54" s="219"/>
      <c r="I54" s="219"/>
      <c r="J54" s="219"/>
      <c r="K54" s="219"/>
      <c r="L54" s="220"/>
      <c r="M54" s="69"/>
      <c r="N54" s="62"/>
    </row>
    <row r="55" spans="1:18" ht="18" customHeight="1" x14ac:dyDescent="0.25">
      <c r="A55" s="62"/>
      <c r="B55" s="67"/>
      <c r="C55" s="221"/>
      <c r="D55" s="222"/>
      <c r="E55" s="222"/>
      <c r="F55" s="222"/>
      <c r="G55" s="222"/>
      <c r="H55" s="222"/>
      <c r="I55" s="222"/>
      <c r="J55" s="222"/>
      <c r="K55" s="222"/>
      <c r="L55" s="223"/>
      <c r="M55" s="69"/>
      <c r="N55" s="62"/>
    </row>
    <row r="56" spans="1:18" ht="8.25" customHeight="1" x14ac:dyDescent="0.25">
      <c r="A56" s="62"/>
      <c r="B56" s="67"/>
      <c r="C56" s="72"/>
      <c r="D56" s="73"/>
      <c r="E56" s="73"/>
      <c r="F56" s="73"/>
      <c r="G56" s="73"/>
      <c r="H56" s="73"/>
      <c r="I56" s="73"/>
      <c r="J56" s="73"/>
      <c r="K56" s="73"/>
      <c r="L56" s="74"/>
      <c r="M56" s="69"/>
      <c r="N56" s="62"/>
    </row>
    <row r="57" spans="1:18" ht="18" customHeight="1" x14ac:dyDescent="0.25">
      <c r="A57" s="62"/>
      <c r="B57" s="67"/>
      <c r="C57" s="200" t="s">
        <v>46</v>
      </c>
      <c r="D57" s="201"/>
      <c r="E57" s="294">
        <v>5</v>
      </c>
      <c r="F57" s="294"/>
      <c r="G57" s="80"/>
      <c r="H57" s="80"/>
      <c r="I57" s="80"/>
      <c r="J57" s="80"/>
      <c r="K57" s="80"/>
      <c r="L57" s="81"/>
      <c r="M57" s="69"/>
      <c r="N57" s="140">
        <v>1</v>
      </c>
      <c r="O57" s="141">
        <v>2</v>
      </c>
      <c r="P57" s="141">
        <v>3</v>
      </c>
      <c r="Q57" s="141">
        <v>4</v>
      </c>
      <c r="R57" s="141">
        <v>5</v>
      </c>
    </row>
    <row r="58" spans="1:18" ht="18" customHeight="1" x14ac:dyDescent="0.25">
      <c r="A58" s="62"/>
      <c r="B58" s="67"/>
      <c r="C58" s="212" t="s">
        <v>151</v>
      </c>
      <c r="D58" s="213"/>
      <c r="E58" s="73"/>
      <c r="F58" s="73"/>
      <c r="G58" s="73"/>
      <c r="H58" s="73"/>
      <c r="I58" s="73"/>
      <c r="J58" s="73"/>
      <c r="K58" s="73"/>
      <c r="L58" s="74"/>
      <c r="M58" s="69"/>
      <c r="N58" s="140"/>
      <c r="O58" s="141"/>
      <c r="P58" s="141"/>
      <c r="Q58" s="141"/>
      <c r="R58" s="141"/>
    </row>
    <row r="59" spans="1:18" ht="9" customHeight="1" x14ac:dyDescent="0.25">
      <c r="A59" s="62"/>
      <c r="B59" s="67"/>
      <c r="C59" s="72"/>
      <c r="D59" s="73"/>
      <c r="E59" s="73"/>
      <c r="F59" s="73"/>
      <c r="G59" s="73"/>
      <c r="H59" s="73"/>
      <c r="I59" s="73"/>
      <c r="J59" s="73"/>
      <c r="K59" s="73"/>
      <c r="L59" s="74"/>
      <c r="M59" s="69"/>
      <c r="N59" s="140"/>
      <c r="O59" s="141"/>
      <c r="P59" s="141"/>
      <c r="Q59" s="141"/>
      <c r="R59" s="141"/>
    </row>
    <row r="60" spans="1:18" ht="15" customHeight="1" x14ac:dyDescent="0.25">
      <c r="A60" s="62"/>
      <c r="B60" s="67"/>
      <c r="C60" s="295" t="s">
        <v>166</v>
      </c>
      <c r="D60" s="296"/>
      <c r="E60" s="296"/>
      <c r="F60" s="296"/>
      <c r="G60" s="296"/>
      <c r="H60" s="71"/>
      <c r="I60" s="71"/>
      <c r="J60" s="71"/>
      <c r="K60" s="71"/>
      <c r="L60" s="82"/>
      <c r="M60" s="69"/>
      <c r="N60" s="140"/>
      <c r="O60" s="141"/>
      <c r="P60" s="141"/>
      <c r="Q60" s="141"/>
      <c r="R60" s="141"/>
    </row>
    <row r="61" spans="1:18" ht="9" customHeight="1" x14ac:dyDescent="0.25">
      <c r="A61" s="62"/>
      <c r="B61" s="67"/>
      <c r="C61" s="83"/>
      <c r="D61" s="71"/>
      <c r="E61" s="71"/>
      <c r="F61" s="71"/>
      <c r="G61" s="71"/>
      <c r="H61" s="71"/>
      <c r="I61" s="71"/>
      <c r="J61" s="71"/>
      <c r="K61" s="71"/>
      <c r="L61" s="82"/>
      <c r="M61" s="69"/>
      <c r="N61" s="140"/>
      <c r="O61" s="141"/>
      <c r="P61" s="141"/>
      <c r="Q61" s="141"/>
      <c r="R61" s="141"/>
    </row>
    <row r="62" spans="1:18" ht="15" customHeight="1" x14ac:dyDescent="0.25">
      <c r="A62" s="62"/>
      <c r="B62" s="67"/>
      <c r="C62" s="212" t="s">
        <v>144</v>
      </c>
      <c r="D62" s="213"/>
      <c r="E62" s="213"/>
      <c r="F62" s="213"/>
      <c r="G62" s="213"/>
      <c r="H62" s="213"/>
      <c r="I62" s="71"/>
      <c r="J62" s="71"/>
      <c r="K62" s="71"/>
      <c r="L62" s="82"/>
      <c r="M62" s="69"/>
      <c r="N62" s="140"/>
      <c r="O62" s="141"/>
      <c r="P62" s="141"/>
      <c r="Q62" s="141"/>
      <c r="R62" s="141"/>
    </row>
    <row r="63" spans="1:18" ht="9" customHeight="1" thickBot="1" x14ac:dyDescent="0.3">
      <c r="A63" s="62"/>
      <c r="B63" s="67"/>
      <c r="C63" s="84"/>
      <c r="D63" s="80"/>
      <c r="E63" s="80"/>
      <c r="F63" s="80"/>
      <c r="G63" s="80"/>
      <c r="H63" s="80"/>
      <c r="I63" s="71"/>
      <c r="J63" s="285"/>
      <c r="K63" s="285"/>
      <c r="L63" s="82"/>
      <c r="M63" s="69"/>
      <c r="N63" s="140"/>
      <c r="O63" s="141"/>
      <c r="P63" s="141"/>
      <c r="Q63" s="141"/>
      <c r="R63" s="141"/>
    </row>
    <row r="64" spans="1:18" ht="15" customHeight="1" thickBot="1" x14ac:dyDescent="0.3">
      <c r="A64" s="62"/>
      <c r="B64" s="67"/>
      <c r="C64" s="297" t="s">
        <v>145</v>
      </c>
      <c r="D64" s="298"/>
      <c r="E64" s="80"/>
      <c r="F64" s="80"/>
      <c r="G64" s="80"/>
      <c r="H64" s="287"/>
      <c r="I64" s="287"/>
      <c r="J64" s="71"/>
      <c r="K64" s="71"/>
      <c r="L64" s="82"/>
      <c r="M64" s="69"/>
      <c r="N64" s="140" t="s">
        <v>145</v>
      </c>
      <c r="O64" s="141" t="s">
        <v>61</v>
      </c>
      <c r="P64" s="141" t="s">
        <v>62</v>
      </c>
      <c r="Q64" s="141" t="s">
        <v>63</v>
      </c>
      <c r="R64" s="141" t="s">
        <v>146</v>
      </c>
    </row>
    <row r="65" spans="1:20" ht="9" customHeight="1" x14ac:dyDescent="0.25">
      <c r="A65" s="62"/>
      <c r="B65" s="67"/>
      <c r="C65" s="84"/>
      <c r="D65" s="80"/>
      <c r="E65" s="80"/>
      <c r="F65" s="80"/>
      <c r="G65" s="80"/>
      <c r="H65" s="80"/>
      <c r="I65" s="73"/>
      <c r="J65" s="73"/>
      <c r="K65" s="73"/>
      <c r="L65" s="74"/>
      <c r="M65" s="69"/>
      <c r="N65" s="140"/>
      <c r="O65" s="141"/>
      <c r="P65" s="141"/>
      <c r="Q65" s="141"/>
      <c r="R65" s="141"/>
    </row>
    <row r="66" spans="1:20" ht="18" customHeight="1" x14ac:dyDescent="0.25">
      <c r="A66" s="62"/>
      <c r="B66" s="67"/>
      <c r="C66" s="212" t="s">
        <v>152</v>
      </c>
      <c r="D66" s="213"/>
      <c r="E66" s="213"/>
      <c r="F66" s="213"/>
      <c r="G66" s="213"/>
      <c r="H66" s="213"/>
      <c r="I66" s="213"/>
      <c r="J66" s="213"/>
      <c r="K66" s="213"/>
      <c r="L66" s="278"/>
      <c r="M66" s="69"/>
      <c r="N66" s="140"/>
      <c r="O66" s="141"/>
      <c r="P66" s="142"/>
      <c r="Q66" s="142"/>
      <c r="R66" s="142"/>
      <c r="S66" s="56"/>
      <c r="T66" s="63"/>
    </row>
    <row r="67" spans="1:20" ht="9" customHeight="1" thickBot="1" x14ac:dyDescent="0.3">
      <c r="A67" s="62"/>
      <c r="B67" s="67"/>
      <c r="C67" s="128"/>
      <c r="D67" s="129"/>
      <c r="E67" s="129"/>
      <c r="F67" s="129"/>
      <c r="G67" s="129"/>
      <c r="H67" s="129"/>
      <c r="I67" s="129"/>
      <c r="J67" s="129"/>
      <c r="K67" s="129"/>
      <c r="L67" s="130"/>
      <c r="M67" s="69"/>
      <c r="N67" s="140"/>
      <c r="O67" s="141"/>
      <c r="P67" s="142"/>
      <c r="Q67" s="142"/>
      <c r="R67" s="142"/>
      <c r="S67" s="56"/>
      <c r="T67" s="63"/>
    </row>
    <row r="68" spans="1:20" ht="18" customHeight="1" thickBot="1" x14ac:dyDescent="0.3">
      <c r="A68" s="62"/>
      <c r="B68" s="135"/>
      <c r="C68" s="147"/>
      <c r="D68" s="147"/>
      <c r="E68" s="147"/>
      <c r="F68" s="147"/>
      <c r="G68" s="147"/>
      <c r="H68" s="147"/>
      <c r="I68" s="147"/>
      <c r="J68" s="147"/>
      <c r="K68" s="147"/>
      <c r="L68" s="147"/>
      <c r="M68" s="138"/>
      <c r="N68" s="140"/>
      <c r="O68" s="141"/>
      <c r="P68" s="142"/>
      <c r="Q68" s="142"/>
      <c r="R68" s="142"/>
      <c r="S68" s="56"/>
      <c r="T68" s="63"/>
    </row>
    <row r="69" spans="1:20" ht="10.5" customHeight="1" thickTop="1" x14ac:dyDescent="0.25">
      <c r="A69" s="62"/>
      <c r="B69" s="65"/>
      <c r="C69" s="148"/>
      <c r="D69" s="148"/>
      <c r="E69" s="148"/>
      <c r="F69" s="148"/>
      <c r="G69" s="148"/>
      <c r="H69" s="148"/>
      <c r="I69" s="148"/>
      <c r="J69" s="148"/>
      <c r="K69" s="148"/>
      <c r="L69" s="148"/>
      <c r="M69" s="65"/>
      <c r="N69" s="140"/>
      <c r="O69" s="141"/>
      <c r="P69" s="142"/>
      <c r="Q69" s="142"/>
      <c r="R69" s="142"/>
      <c r="S69" s="56"/>
      <c r="T69" s="63"/>
    </row>
    <row r="70" spans="1:20" ht="10.5" customHeight="1" thickBot="1" x14ac:dyDescent="0.3">
      <c r="A70" s="62"/>
      <c r="B70" s="149"/>
      <c r="C70" s="150"/>
      <c r="D70" s="150"/>
      <c r="E70" s="150"/>
      <c r="F70" s="150"/>
      <c r="G70" s="150"/>
      <c r="H70" s="150"/>
      <c r="I70" s="150"/>
      <c r="J70" s="150"/>
      <c r="K70" s="150"/>
      <c r="L70" s="150"/>
      <c r="M70" s="149"/>
      <c r="N70" s="140"/>
      <c r="O70" s="141"/>
      <c r="P70" s="142"/>
      <c r="Q70" s="142"/>
      <c r="R70" s="142"/>
      <c r="S70" s="56"/>
      <c r="T70" s="63"/>
    </row>
    <row r="71" spans="1:20" ht="15" customHeight="1" thickTop="1" x14ac:dyDescent="0.25">
      <c r="A71" s="62"/>
      <c r="B71" s="67"/>
      <c r="C71" s="80"/>
      <c r="D71" s="80"/>
      <c r="E71" s="80"/>
      <c r="F71" s="80"/>
      <c r="G71" s="80"/>
      <c r="H71" s="80"/>
      <c r="I71" s="80"/>
      <c r="J71" s="80"/>
      <c r="K71" s="80"/>
      <c r="L71" s="80"/>
      <c r="M71" s="69"/>
      <c r="N71" s="140"/>
      <c r="O71" s="141"/>
      <c r="P71" s="142"/>
      <c r="Q71" s="142"/>
      <c r="R71" s="142"/>
      <c r="S71" s="56"/>
      <c r="T71" s="63"/>
    </row>
    <row r="72" spans="1:20" ht="18" customHeight="1" x14ac:dyDescent="0.25">
      <c r="A72" s="62"/>
      <c r="B72" s="67"/>
      <c r="C72" s="254" t="s">
        <v>196</v>
      </c>
      <c r="D72" s="255"/>
      <c r="E72" s="255"/>
      <c r="F72" s="255"/>
      <c r="G72" s="255"/>
      <c r="H72" s="255"/>
      <c r="I72" s="255"/>
      <c r="J72" s="255"/>
      <c r="K72" s="255"/>
      <c r="L72" s="256"/>
      <c r="M72" s="69"/>
      <c r="N72" s="140"/>
      <c r="O72" s="141"/>
      <c r="P72" s="141"/>
      <c r="Q72" s="141"/>
      <c r="R72" s="141"/>
    </row>
    <row r="73" spans="1:20" ht="9" customHeight="1" x14ac:dyDescent="0.25">
      <c r="A73" s="62"/>
      <c r="B73" s="67"/>
      <c r="C73" s="83"/>
      <c r="D73" s="71"/>
      <c r="E73" s="71"/>
      <c r="F73" s="71"/>
      <c r="G73" s="71"/>
      <c r="H73" s="71"/>
      <c r="I73" s="71"/>
      <c r="J73" s="71"/>
      <c r="K73" s="71"/>
      <c r="L73" s="82"/>
      <c r="M73" s="69"/>
      <c r="N73" s="140"/>
      <c r="O73" s="141"/>
      <c r="P73" s="141"/>
      <c r="Q73" s="141"/>
      <c r="R73" s="141"/>
    </row>
    <row r="74" spans="1:20" ht="15" customHeight="1" x14ac:dyDescent="0.25">
      <c r="A74" s="62"/>
      <c r="B74" s="67"/>
      <c r="C74" s="212" t="s">
        <v>47</v>
      </c>
      <c r="D74" s="213"/>
      <c r="E74" s="257"/>
      <c r="F74" s="257"/>
      <c r="G74" s="257"/>
      <c r="H74" s="257"/>
      <c r="I74" s="257"/>
      <c r="J74" s="257"/>
      <c r="K74" s="257"/>
      <c r="L74" s="258"/>
      <c r="M74" s="69"/>
      <c r="N74" s="140"/>
      <c r="O74" s="141"/>
      <c r="P74" s="141"/>
      <c r="Q74" s="141"/>
      <c r="R74" s="141"/>
    </row>
    <row r="75" spans="1:20" ht="9" customHeight="1" x14ac:dyDescent="0.25">
      <c r="A75" s="62"/>
      <c r="B75" s="67"/>
      <c r="C75" s="90"/>
      <c r="D75" s="91"/>
      <c r="E75" s="91"/>
      <c r="F75" s="91"/>
      <c r="G75" s="71"/>
      <c r="H75" s="71"/>
      <c r="I75" s="71"/>
      <c r="J75" s="71"/>
      <c r="K75" s="71"/>
      <c r="L75" s="82"/>
      <c r="M75" s="69"/>
      <c r="N75" s="62"/>
    </row>
    <row r="76" spans="1:20" ht="15" customHeight="1" x14ac:dyDescent="0.25">
      <c r="A76" s="62"/>
      <c r="B76" s="67"/>
      <c r="C76" s="202" t="s">
        <v>48</v>
      </c>
      <c r="D76" s="203"/>
      <c r="E76" s="203"/>
      <c r="F76" s="73"/>
      <c r="G76" s="73"/>
      <c r="H76" s="286" t="s">
        <v>189</v>
      </c>
      <c r="I76" s="201"/>
      <c r="J76" s="71"/>
      <c r="K76" s="201" t="s">
        <v>11</v>
      </c>
      <c r="L76" s="253"/>
      <c r="M76" s="69"/>
      <c r="N76" s="140"/>
      <c r="O76" s="141" t="b">
        <v>0</v>
      </c>
      <c r="P76" s="141" t="b">
        <v>0</v>
      </c>
      <c r="Q76" s="141"/>
      <c r="R76" s="141"/>
    </row>
    <row r="77" spans="1:20" ht="9" customHeight="1" x14ac:dyDescent="0.25">
      <c r="A77" s="62"/>
      <c r="B77" s="67"/>
      <c r="C77" s="72"/>
      <c r="D77" s="73"/>
      <c r="E77" s="73"/>
      <c r="F77" s="73"/>
      <c r="G77" s="73"/>
      <c r="H77" s="73"/>
      <c r="I77" s="73"/>
      <c r="J77" s="73"/>
      <c r="K77" s="73"/>
      <c r="L77" s="74"/>
      <c r="M77" s="69"/>
      <c r="N77" s="62"/>
    </row>
    <row r="78" spans="1:20" ht="15" customHeight="1" x14ac:dyDescent="0.25">
      <c r="A78" s="62"/>
      <c r="B78" s="67"/>
      <c r="C78" s="212" t="s">
        <v>49</v>
      </c>
      <c r="D78" s="213"/>
      <c r="E78" s="213"/>
      <c r="F78" s="213"/>
      <c r="G78" s="213"/>
      <c r="H78" s="213"/>
      <c r="I78" s="73"/>
      <c r="J78" s="73"/>
      <c r="K78" s="73"/>
      <c r="L78" s="74"/>
      <c r="M78" s="69"/>
      <c r="N78" s="62"/>
    </row>
    <row r="79" spans="1:20" ht="9" customHeight="1" x14ac:dyDescent="0.25">
      <c r="A79" s="62"/>
      <c r="B79" s="67"/>
      <c r="C79" s="72"/>
      <c r="D79" s="73"/>
      <c r="E79" s="73"/>
      <c r="F79" s="73"/>
      <c r="G79" s="73"/>
      <c r="H79" s="73"/>
      <c r="I79" s="73"/>
      <c r="J79" s="73"/>
      <c r="K79" s="73"/>
      <c r="L79" s="74"/>
      <c r="M79" s="69"/>
      <c r="N79" s="62"/>
    </row>
    <row r="80" spans="1:20" ht="15" customHeight="1" x14ac:dyDescent="0.25">
      <c r="A80" s="62"/>
      <c r="B80" s="67"/>
      <c r="C80" s="72"/>
      <c r="D80" s="73" t="s">
        <v>8</v>
      </c>
      <c r="E80" s="73"/>
      <c r="F80" s="73" t="s">
        <v>190</v>
      </c>
      <c r="G80" s="73"/>
      <c r="H80" s="73"/>
      <c r="I80" s="73"/>
      <c r="J80" s="73"/>
      <c r="K80" s="73"/>
      <c r="L80" s="74"/>
      <c r="M80" s="69"/>
      <c r="N80" s="62"/>
    </row>
    <row r="81" spans="1:14" ht="9" customHeight="1" x14ac:dyDescent="0.25">
      <c r="A81" s="62"/>
      <c r="B81" s="67"/>
      <c r="C81" s="72"/>
      <c r="D81" s="73"/>
      <c r="E81" s="73"/>
      <c r="F81" s="73"/>
      <c r="G81" s="73"/>
      <c r="H81" s="73"/>
      <c r="I81" s="73"/>
      <c r="J81" s="73"/>
      <c r="K81" s="73"/>
      <c r="L81" s="74"/>
      <c r="M81" s="69"/>
      <c r="N81" s="62"/>
    </row>
    <row r="82" spans="1:14" ht="15" customHeight="1" x14ac:dyDescent="0.25">
      <c r="A82" s="62"/>
      <c r="B82" s="67"/>
      <c r="C82" s="212" t="s">
        <v>12</v>
      </c>
      <c r="D82" s="213"/>
      <c r="E82" s="213"/>
      <c r="F82" s="213"/>
      <c r="G82" s="213"/>
      <c r="H82" s="213"/>
      <c r="I82" s="213"/>
      <c r="J82" s="213"/>
      <c r="K82" s="73"/>
      <c r="L82" s="74"/>
      <c r="M82" s="69"/>
      <c r="N82" s="62"/>
    </row>
    <row r="83" spans="1:14" ht="15" customHeight="1" x14ac:dyDescent="0.25">
      <c r="A83" s="62"/>
      <c r="B83" s="67"/>
      <c r="C83" s="215"/>
      <c r="D83" s="196"/>
      <c r="E83" s="196"/>
      <c r="F83" s="196"/>
      <c r="G83" s="196"/>
      <c r="H83" s="196"/>
      <c r="I83" s="196"/>
      <c r="J83" s="196"/>
      <c r="K83" s="196"/>
      <c r="L83" s="197"/>
      <c r="M83" s="69"/>
      <c r="N83" s="62"/>
    </row>
    <row r="84" spans="1:14" ht="15" customHeight="1" x14ac:dyDescent="0.25">
      <c r="A84" s="62"/>
      <c r="B84" s="67"/>
      <c r="C84" s="215"/>
      <c r="D84" s="196"/>
      <c r="E84" s="196"/>
      <c r="F84" s="196"/>
      <c r="G84" s="196"/>
      <c r="H84" s="196"/>
      <c r="I84" s="196"/>
      <c r="J84" s="196"/>
      <c r="K84" s="196"/>
      <c r="L84" s="197"/>
      <c r="M84" s="69"/>
      <c r="N84" s="62"/>
    </row>
    <row r="85" spans="1:14" ht="9" customHeight="1" x14ac:dyDescent="0.25">
      <c r="A85" s="62"/>
      <c r="B85" s="67"/>
      <c r="C85" s="85"/>
      <c r="D85" s="86"/>
      <c r="E85" s="86"/>
      <c r="F85" s="86"/>
      <c r="G85" s="86"/>
      <c r="H85" s="86"/>
      <c r="I85" s="87"/>
      <c r="J85" s="87"/>
      <c r="K85" s="87"/>
      <c r="L85" s="88"/>
      <c r="M85" s="69"/>
      <c r="N85" s="62"/>
    </row>
    <row r="86" spans="1:14" ht="15" customHeight="1" x14ac:dyDescent="0.25">
      <c r="A86" s="62"/>
      <c r="B86" s="67"/>
      <c r="C86" s="202" t="s">
        <v>147</v>
      </c>
      <c r="D86" s="203"/>
      <c r="E86" s="203"/>
      <c r="F86" s="196"/>
      <c r="G86" s="196"/>
      <c r="H86" s="196"/>
      <c r="I86" s="196"/>
      <c r="J86" s="196"/>
      <c r="K86" s="196"/>
      <c r="L86" s="197"/>
      <c r="M86" s="69"/>
      <c r="N86" s="62"/>
    </row>
    <row r="87" spans="1:14" ht="9" customHeight="1" x14ac:dyDescent="0.25">
      <c r="A87" s="62"/>
      <c r="B87" s="67"/>
      <c r="C87" s="84"/>
      <c r="D87" s="80"/>
      <c r="E87" s="80"/>
      <c r="F87" s="80"/>
      <c r="G87" s="80"/>
      <c r="H87" s="80"/>
      <c r="I87" s="73"/>
      <c r="J87" s="73"/>
      <c r="K87" s="73"/>
      <c r="L87" s="74"/>
      <c r="M87" s="69"/>
      <c r="N87" s="62"/>
    </row>
    <row r="88" spans="1:14" ht="15" customHeight="1" x14ac:dyDescent="0.25">
      <c r="A88" s="62"/>
      <c r="B88" s="67"/>
      <c r="C88" s="283" t="s">
        <v>241</v>
      </c>
      <c r="D88" s="284"/>
      <c r="E88" s="284"/>
      <c r="F88" s="89"/>
      <c r="G88" s="71"/>
      <c r="H88" s="71"/>
      <c r="I88" s="71"/>
      <c r="J88" s="71"/>
      <c r="K88" s="71"/>
      <c r="L88" s="82"/>
      <c r="M88" s="69"/>
      <c r="N88" s="62"/>
    </row>
    <row r="89" spans="1:14" ht="6" customHeight="1" x14ac:dyDescent="0.25">
      <c r="A89" s="62"/>
      <c r="B89" s="67"/>
      <c r="C89" s="90"/>
      <c r="D89" s="91"/>
      <c r="E89" s="91"/>
      <c r="F89" s="91"/>
      <c r="G89" s="71"/>
      <c r="H89" s="71"/>
      <c r="I89" s="71"/>
      <c r="J89" s="71"/>
      <c r="K89" s="71"/>
      <c r="L89" s="82"/>
      <c r="M89" s="69"/>
      <c r="N89" s="62"/>
    </row>
    <row r="90" spans="1:14" ht="15" customHeight="1" x14ac:dyDescent="0.25">
      <c r="A90" s="62"/>
      <c r="B90" s="67"/>
      <c r="C90" s="83"/>
      <c r="D90" s="71"/>
      <c r="E90" s="71"/>
      <c r="F90" s="71"/>
      <c r="G90" s="224" t="s">
        <v>153</v>
      </c>
      <c r="H90" s="224"/>
      <c r="I90" s="71"/>
      <c r="J90" s="71"/>
      <c r="K90" s="71"/>
      <c r="L90" s="82"/>
      <c r="M90" s="69"/>
      <c r="N90" s="62"/>
    </row>
    <row r="91" spans="1:14" ht="6" customHeight="1" x14ac:dyDescent="0.25">
      <c r="A91" s="62"/>
      <c r="B91" s="67"/>
      <c r="C91" s="83"/>
      <c r="D91" s="71"/>
      <c r="E91" s="71"/>
      <c r="F91" s="71"/>
      <c r="G91" s="71"/>
      <c r="H91" s="71"/>
      <c r="I91" s="71"/>
      <c r="J91" s="71"/>
      <c r="K91" s="71"/>
      <c r="L91" s="82"/>
      <c r="M91" s="69"/>
      <c r="N91" s="62"/>
    </row>
    <row r="92" spans="1:14" ht="15" customHeight="1" x14ac:dyDescent="0.25">
      <c r="A92" s="62"/>
      <c r="B92" s="67"/>
      <c r="C92" s="83"/>
      <c r="D92" s="201" t="s">
        <v>155</v>
      </c>
      <c r="E92" s="201"/>
      <c r="F92" s="71"/>
      <c r="G92" s="263" t="str">
        <f>IF($E$57&gt;=1,"Please Enter Value","Not Applicable")</f>
        <v>Please Enter Value</v>
      </c>
      <c r="H92" s="264"/>
      <c r="I92" s="71"/>
      <c r="J92" s="71"/>
      <c r="K92" s="71"/>
      <c r="L92" s="82"/>
      <c r="M92" s="69"/>
      <c r="N92" s="62"/>
    </row>
    <row r="93" spans="1:14" ht="6" customHeight="1" x14ac:dyDescent="0.25">
      <c r="A93" s="62"/>
      <c r="B93" s="67"/>
      <c r="C93" s="83"/>
      <c r="D93" s="71"/>
      <c r="E93" s="71"/>
      <c r="F93" s="71"/>
      <c r="G93" s="71"/>
      <c r="H93" s="71"/>
      <c r="I93" s="71"/>
      <c r="J93" s="71"/>
      <c r="K93" s="71"/>
      <c r="L93" s="82"/>
      <c r="M93" s="69"/>
      <c r="N93" s="62"/>
    </row>
    <row r="94" spans="1:14" ht="15" customHeight="1" x14ac:dyDescent="0.25">
      <c r="A94" s="62"/>
      <c r="B94" s="67"/>
      <c r="C94" s="83"/>
      <c r="D94" s="201" t="s">
        <v>156</v>
      </c>
      <c r="E94" s="201"/>
      <c r="F94" s="71"/>
      <c r="G94" s="263" t="str">
        <f>IF($E$57&gt;=1,"Please Enter Value","Not Applicable")</f>
        <v>Please Enter Value</v>
      </c>
      <c r="H94" s="264"/>
      <c r="I94" s="71"/>
      <c r="J94" s="71"/>
      <c r="K94" s="71"/>
      <c r="L94" s="82"/>
      <c r="M94" s="69"/>
      <c r="N94" s="62"/>
    </row>
    <row r="95" spans="1:14" ht="6" customHeight="1" x14ac:dyDescent="0.25">
      <c r="A95" s="62"/>
      <c r="B95" s="67"/>
      <c r="C95" s="83"/>
      <c r="D95" s="71"/>
      <c r="E95" s="71"/>
      <c r="F95" s="71"/>
      <c r="G95" s="71"/>
      <c r="H95" s="71"/>
      <c r="I95" s="71"/>
      <c r="J95" s="71"/>
      <c r="K95" s="71"/>
      <c r="L95" s="82"/>
      <c r="M95" s="69"/>
      <c r="N95" s="62"/>
    </row>
    <row r="96" spans="1:14" ht="15" customHeight="1" x14ac:dyDescent="0.25">
      <c r="A96" s="62"/>
      <c r="B96" s="67"/>
      <c r="C96" s="83"/>
      <c r="D96" s="201" t="s">
        <v>157</v>
      </c>
      <c r="E96" s="201"/>
      <c r="F96" s="71"/>
      <c r="G96" s="263" t="str">
        <f>IF($E$57&gt;=1,"Please Enter Value","Not Applicable")</f>
        <v>Please Enter Value</v>
      </c>
      <c r="H96" s="264"/>
      <c r="I96" s="71"/>
      <c r="J96" s="71"/>
      <c r="K96" s="71"/>
      <c r="L96" s="82"/>
      <c r="M96" s="69"/>
      <c r="N96" s="62"/>
    </row>
    <row r="97" spans="1:14" ht="6" customHeight="1" x14ac:dyDescent="0.25">
      <c r="A97" s="62"/>
      <c r="B97" s="67"/>
      <c r="C97" s="83"/>
      <c r="D97" s="71"/>
      <c r="E97" s="71"/>
      <c r="F97" s="71"/>
      <c r="G97" s="71"/>
      <c r="H97" s="71"/>
      <c r="I97" s="71"/>
      <c r="J97" s="71"/>
      <c r="K97" s="71"/>
      <c r="L97" s="82"/>
      <c r="M97" s="69"/>
      <c r="N97" s="62"/>
    </row>
    <row r="98" spans="1:14" ht="15" customHeight="1" x14ac:dyDescent="0.25">
      <c r="A98" s="62"/>
      <c r="B98" s="67"/>
      <c r="C98" s="83"/>
      <c r="D98" s="201" t="s">
        <v>158</v>
      </c>
      <c r="E98" s="201"/>
      <c r="F98" s="71"/>
      <c r="G98" s="263" t="str">
        <f>IF($E$57&gt;=1,"Please Enter Value","Not Applicable")</f>
        <v>Please Enter Value</v>
      </c>
      <c r="H98" s="264"/>
      <c r="I98" s="71"/>
      <c r="J98" s="71"/>
      <c r="K98" s="71"/>
      <c r="L98" s="82"/>
      <c r="M98" s="69"/>
      <c r="N98" s="62"/>
    </row>
    <row r="99" spans="1:14" ht="6" customHeight="1" x14ac:dyDescent="0.25">
      <c r="A99" s="62"/>
      <c r="B99" s="67"/>
      <c r="C99" s="83"/>
      <c r="D99" s="71"/>
      <c r="E99" s="71"/>
      <c r="F99" s="71"/>
      <c r="G99" s="71"/>
      <c r="H99" s="71"/>
      <c r="I99" s="71"/>
      <c r="J99" s="71"/>
      <c r="K99" s="71"/>
      <c r="L99" s="82"/>
      <c r="M99" s="69"/>
      <c r="N99" s="62"/>
    </row>
    <row r="100" spans="1:14" ht="15" customHeight="1" x14ac:dyDescent="0.25">
      <c r="A100" s="62"/>
      <c r="B100" s="67"/>
      <c r="C100" s="83"/>
      <c r="D100" s="71"/>
      <c r="E100" s="71"/>
      <c r="F100" s="71"/>
      <c r="G100" s="224" t="s">
        <v>160</v>
      </c>
      <c r="H100" s="224"/>
      <c r="I100" s="71"/>
      <c r="J100" s="201" t="s">
        <v>154</v>
      </c>
      <c r="K100" s="201"/>
      <c r="L100" s="253"/>
      <c r="M100" s="69"/>
      <c r="N100" s="62"/>
    </row>
    <row r="101" spans="1:14" ht="6" customHeight="1" x14ac:dyDescent="0.25">
      <c r="A101" s="62"/>
      <c r="B101" s="67"/>
      <c r="C101" s="83"/>
      <c r="D101" s="71"/>
      <c r="E101" s="71"/>
      <c r="F101" s="71"/>
      <c r="G101" s="92"/>
      <c r="H101" s="92"/>
      <c r="I101" s="71"/>
      <c r="J101" s="93"/>
      <c r="K101" s="93"/>
      <c r="L101" s="82"/>
      <c r="M101" s="69"/>
      <c r="N101" s="62"/>
    </row>
    <row r="102" spans="1:14" ht="15" customHeight="1" x14ac:dyDescent="0.25">
      <c r="A102" s="62"/>
      <c r="B102" s="67"/>
      <c r="C102" s="83"/>
      <c r="D102" s="201" t="s">
        <v>159</v>
      </c>
      <c r="E102" s="201"/>
      <c r="F102" s="71"/>
      <c r="G102" s="271">
        <f>SUM(G92,G94,G96,G98)</f>
        <v>0</v>
      </c>
      <c r="H102" s="272"/>
      <c r="I102" s="71"/>
      <c r="J102" s="276" t="e">
        <f>#N/A</f>
        <v>#N/A</v>
      </c>
      <c r="K102" s="277"/>
      <c r="L102" s="82"/>
      <c r="M102" s="69"/>
      <c r="N102" s="62"/>
    </row>
    <row r="103" spans="1:14" ht="9" customHeight="1" x14ac:dyDescent="0.25">
      <c r="A103" s="62"/>
      <c r="B103" s="67"/>
      <c r="C103" s="83"/>
      <c r="D103" s="94"/>
      <c r="E103" s="94"/>
      <c r="F103" s="71"/>
      <c r="G103" s="61"/>
      <c r="H103" s="61"/>
      <c r="I103" s="71"/>
      <c r="J103" s="61"/>
      <c r="K103" s="61"/>
      <c r="L103" s="82"/>
      <c r="M103" s="69"/>
      <c r="N103" s="62"/>
    </row>
    <row r="104" spans="1:14" ht="15" customHeight="1" x14ac:dyDescent="0.25">
      <c r="A104" s="62"/>
      <c r="B104" s="67"/>
      <c r="C104" s="188" t="s">
        <v>183</v>
      </c>
      <c r="D104" s="189"/>
      <c r="E104" s="189"/>
      <c r="F104" s="189"/>
      <c r="G104" s="189"/>
      <c r="H104" s="189"/>
      <c r="I104" s="189"/>
      <c r="J104" s="189"/>
      <c r="K104" s="189"/>
      <c r="L104" s="190"/>
      <c r="M104" s="69"/>
      <c r="N104" s="62"/>
    </row>
    <row r="105" spans="1:14" ht="9" customHeight="1" x14ac:dyDescent="0.25">
      <c r="A105" s="62"/>
      <c r="B105" s="67"/>
      <c r="C105" s="95"/>
      <c r="D105" s="96"/>
      <c r="E105" s="96"/>
      <c r="F105" s="96"/>
      <c r="G105" s="96"/>
      <c r="H105" s="96"/>
      <c r="I105" s="96"/>
      <c r="J105" s="96"/>
      <c r="K105" s="96"/>
      <c r="L105" s="97"/>
      <c r="M105" s="69"/>
      <c r="N105" s="62"/>
    </row>
    <row r="106" spans="1:14" ht="9" customHeight="1" x14ac:dyDescent="0.25">
      <c r="A106" s="62"/>
      <c r="B106" s="67"/>
      <c r="C106" s="72"/>
      <c r="D106" s="73"/>
      <c r="E106" s="73"/>
      <c r="F106" s="73"/>
      <c r="G106" s="73"/>
      <c r="H106" s="73"/>
      <c r="I106" s="73"/>
      <c r="J106" s="73"/>
      <c r="K106" s="73"/>
      <c r="L106" s="74"/>
      <c r="M106" s="69"/>
      <c r="N106" s="62"/>
    </row>
    <row r="107" spans="1:14" ht="15" customHeight="1" x14ac:dyDescent="0.25">
      <c r="A107" s="62"/>
      <c r="B107" s="67"/>
      <c r="C107" s="283" t="s">
        <v>242</v>
      </c>
      <c r="D107" s="284"/>
      <c r="E107" s="284"/>
      <c r="F107" s="89"/>
      <c r="G107" s="71"/>
      <c r="H107" s="71"/>
      <c r="I107" s="71"/>
      <c r="J107" s="71"/>
      <c r="K107" s="71"/>
      <c r="L107" s="82"/>
      <c r="M107" s="69"/>
      <c r="N107" s="62"/>
    </row>
    <row r="108" spans="1:14" ht="6" customHeight="1" x14ac:dyDescent="0.25">
      <c r="A108" s="62"/>
      <c r="B108" s="67"/>
      <c r="C108" s="90"/>
      <c r="D108" s="91"/>
      <c r="E108" s="91"/>
      <c r="F108" s="91"/>
      <c r="G108" s="71"/>
      <c r="H108" s="71"/>
      <c r="I108" s="71"/>
      <c r="J108" s="71"/>
      <c r="K108" s="71"/>
      <c r="L108" s="82"/>
      <c r="M108" s="69"/>
      <c r="N108" s="62"/>
    </row>
    <row r="109" spans="1:14" ht="15" customHeight="1" x14ac:dyDescent="0.25">
      <c r="A109" s="62"/>
      <c r="B109" s="67"/>
      <c r="C109" s="83"/>
      <c r="D109" s="71"/>
      <c r="E109" s="71"/>
      <c r="F109" s="71"/>
      <c r="G109" s="224" t="s">
        <v>153</v>
      </c>
      <c r="H109" s="224"/>
      <c r="I109" s="71"/>
      <c r="J109" s="71"/>
      <c r="K109" s="71"/>
      <c r="L109" s="82"/>
      <c r="M109" s="69"/>
      <c r="N109" s="62"/>
    </row>
    <row r="110" spans="1:14" ht="6" customHeight="1" x14ac:dyDescent="0.25">
      <c r="A110" s="62"/>
      <c r="B110" s="67"/>
      <c r="C110" s="83"/>
      <c r="D110" s="71"/>
      <c r="E110" s="71"/>
      <c r="F110" s="71"/>
      <c r="G110" s="71"/>
      <c r="H110" s="71"/>
      <c r="I110" s="71"/>
      <c r="J110" s="71"/>
      <c r="K110" s="71"/>
      <c r="L110" s="82"/>
      <c r="M110" s="69"/>
      <c r="N110" s="62"/>
    </row>
    <row r="111" spans="1:14" ht="15" customHeight="1" x14ac:dyDescent="0.25">
      <c r="A111" s="62"/>
      <c r="B111" s="67"/>
      <c r="C111" s="83"/>
      <c r="D111" s="201" t="s">
        <v>161</v>
      </c>
      <c r="E111" s="201"/>
      <c r="F111" s="71"/>
      <c r="G111" s="263">
        <f>IF($C$64="Plan A",50000000,IF($C$64="Plan B",100000000,IF($C$64="Plan C",150000000,IF($C$64="Plan D",200000000,"Please Enter Value"))))</f>
        <v>50000000</v>
      </c>
      <c r="H111" s="264"/>
      <c r="I111" s="71"/>
      <c r="J111" s="71"/>
      <c r="K111" s="71"/>
      <c r="L111" s="82"/>
      <c r="M111" s="69"/>
      <c r="N111" s="62"/>
    </row>
    <row r="112" spans="1:14" ht="6" customHeight="1" x14ac:dyDescent="0.25">
      <c r="A112" s="62"/>
      <c r="B112" s="67"/>
      <c r="C112" s="83"/>
      <c r="D112" s="71"/>
      <c r="E112" s="71"/>
      <c r="F112" s="71"/>
      <c r="G112" s="71"/>
      <c r="H112" s="71"/>
      <c r="I112" s="71"/>
      <c r="J112" s="71"/>
      <c r="K112" s="71"/>
      <c r="L112" s="82"/>
      <c r="M112" s="69"/>
      <c r="N112" s="62"/>
    </row>
    <row r="113" spans="1:14" ht="15" customHeight="1" x14ac:dyDescent="0.25">
      <c r="A113" s="62"/>
      <c r="B113" s="67"/>
      <c r="C113" s="83"/>
      <c r="D113" s="201" t="s">
        <v>163</v>
      </c>
      <c r="E113" s="201"/>
      <c r="F113" s="71"/>
      <c r="G113" s="263">
        <f>IF($C$64="Plan A",30000000,IF($C$64="Plan B",50000000,IF($C$64="Plan C",100000000,IF($C$64="Plan D",150000000,"Please Enter Value"))))</f>
        <v>30000000</v>
      </c>
      <c r="H113" s="264"/>
      <c r="I113" s="71"/>
      <c r="J113" s="71"/>
      <c r="K113" s="71"/>
      <c r="L113" s="82"/>
      <c r="M113" s="69"/>
      <c r="N113" s="62"/>
    </row>
    <row r="114" spans="1:14" ht="6" customHeight="1" x14ac:dyDescent="0.25">
      <c r="A114" s="62"/>
      <c r="B114" s="67"/>
      <c r="C114" s="83"/>
      <c r="D114" s="71"/>
      <c r="E114" s="71"/>
      <c r="F114" s="71"/>
      <c r="G114" s="71"/>
      <c r="H114" s="71"/>
      <c r="I114" s="71"/>
      <c r="J114" s="71"/>
      <c r="K114" s="71"/>
      <c r="L114" s="82"/>
      <c r="M114" s="69"/>
      <c r="N114" s="62"/>
    </row>
    <row r="115" spans="1:14" ht="15" customHeight="1" x14ac:dyDescent="0.25">
      <c r="A115" s="62"/>
      <c r="B115" s="67"/>
      <c r="C115" s="83"/>
      <c r="D115" s="71"/>
      <c r="E115" s="71"/>
      <c r="F115" s="71"/>
      <c r="G115" s="224" t="s">
        <v>160</v>
      </c>
      <c r="H115" s="224"/>
      <c r="I115" s="71"/>
      <c r="J115" s="201" t="s">
        <v>154</v>
      </c>
      <c r="K115" s="201"/>
      <c r="L115" s="253"/>
      <c r="M115" s="69"/>
      <c r="N115" s="62"/>
    </row>
    <row r="116" spans="1:14" ht="6" customHeight="1" x14ac:dyDescent="0.25">
      <c r="A116" s="62"/>
      <c r="B116" s="67"/>
      <c r="C116" s="83"/>
      <c r="D116" s="71"/>
      <c r="E116" s="71"/>
      <c r="F116" s="71"/>
      <c r="G116" s="92"/>
      <c r="H116" s="92"/>
      <c r="I116" s="71"/>
      <c r="J116" s="93"/>
      <c r="K116" s="93"/>
      <c r="L116" s="82"/>
      <c r="M116" s="69"/>
      <c r="N116" s="62"/>
    </row>
    <row r="117" spans="1:14" ht="15" customHeight="1" x14ac:dyDescent="0.25">
      <c r="A117" s="62"/>
      <c r="B117" s="67"/>
      <c r="C117" s="83"/>
      <c r="D117" s="201" t="s">
        <v>159</v>
      </c>
      <c r="E117" s="201"/>
      <c r="F117" s="71"/>
      <c r="G117" s="271">
        <f>SUM(G111,G113)</f>
        <v>80000000</v>
      </c>
      <c r="H117" s="272"/>
      <c r="I117" s="71"/>
      <c r="J117" s="276" t="e">
        <f>#N/A</f>
        <v>#N/A</v>
      </c>
      <c r="K117" s="277"/>
      <c r="L117" s="82"/>
      <c r="M117" s="69"/>
      <c r="N117" s="62"/>
    </row>
    <row r="118" spans="1:14" ht="9" customHeight="1" x14ac:dyDescent="0.25">
      <c r="A118" s="62"/>
      <c r="B118" s="67"/>
      <c r="C118" s="95"/>
      <c r="D118" s="96"/>
      <c r="E118" s="96"/>
      <c r="F118" s="96"/>
      <c r="G118" s="96"/>
      <c r="H118" s="96"/>
      <c r="I118" s="96"/>
      <c r="J118" s="96"/>
      <c r="K118" s="96"/>
      <c r="L118" s="97"/>
      <c r="M118" s="69"/>
      <c r="N118" s="62"/>
    </row>
    <row r="119" spans="1:14" ht="9" customHeight="1" x14ac:dyDescent="0.25">
      <c r="A119" s="62"/>
      <c r="B119" s="67"/>
      <c r="C119" s="72"/>
      <c r="D119" s="73"/>
      <c r="E119" s="73"/>
      <c r="F119" s="73"/>
      <c r="G119" s="73"/>
      <c r="H119" s="73"/>
      <c r="I119" s="73"/>
      <c r="J119" s="73"/>
      <c r="K119" s="73"/>
      <c r="L119" s="74"/>
      <c r="M119" s="69"/>
      <c r="N119" s="62"/>
    </row>
    <row r="120" spans="1:14" ht="15" customHeight="1" x14ac:dyDescent="0.25">
      <c r="A120" s="62"/>
      <c r="B120" s="67"/>
      <c r="C120" s="283" t="s">
        <v>238</v>
      </c>
      <c r="D120" s="284"/>
      <c r="E120" s="284"/>
      <c r="F120" s="284"/>
      <c r="G120" s="284"/>
      <c r="H120" s="284"/>
      <c r="I120" s="284"/>
      <c r="J120" s="71"/>
      <c r="K120" s="71"/>
      <c r="L120" s="82"/>
      <c r="M120" s="69"/>
      <c r="N120" s="62"/>
    </row>
    <row r="121" spans="1:14" ht="6" customHeight="1" x14ac:dyDescent="0.25">
      <c r="A121" s="62"/>
      <c r="B121" s="67"/>
      <c r="C121" s="90"/>
      <c r="D121" s="91"/>
      <c r="E121" s="91"/>
      <c r="F121" s="71"/>
      <c r="G121" s="71"/>
      <c r="H121" s="71"/>
      <c r="I121" s="71"/>
      <c r="J121" s="71"/>
      <c r="K121" s="71"/>
      <c r="L121" s="82"/>
      <c r="M121" s="69"/>
      <c r="N121" s="62"/>
    </row>
    <row r="122" spans="1:14" ht="15" customHeight="1" x14ac:dyDescent="0.25">
      <c r="A122" s="62"/>
      <c r="B122" s="67"/>
      <c r="C122" s="83"/>
      <c r="D122" s="71"/>
      <c r="E122" s="71"/>
      <c r="F122" s="71"/>
      <c r="G122" s="201" t="s">
        <v>164</v>
      </c>
      <c r="H122" s="201"/>
      <c r="I122" s="71"/>
      <c r="J122" s="201" t="s">
        <v>154</v>
      </c>
      <c r="K122" s="201"/>
      <c r="L122" s="253"/>
      <c r="M122" s="69"/>
      <c r="N122" s="62"/>
    </row>
    <row r="123" spans="1:14" ht="6" customHeight="1" x14ac:dyDescent="0.25">
      <c r="A123" s="62"/>
      <c r="B123" s="67"/>
      <c r="C123" s="83"/>
      <c r="D123" s="71"/>
      <c r="E123" s="71"/>
      <c r="F123" s="71"/>
      <c r="G123" s="71"/>
      <c r="H123" s="71"/>
      <c r="I123" s="71"/>
      <c r="J123" s="93"/>
      <c r="K123" s="93"/>
      <c r="L123" s="82"/>
      <c r="M123" s="69"/>
      <c r="N123" s="62"/>
    </row>
    <row r="124" spans="1:14" ht="15" customHeight="1" x14ac:dyDescent="0.25">
      <c r="A124" s="62"/>
      <c r="B124" s="67"/>
      <c r="C124" s="83"/>
      <c r="D124" s="201" t="s">
        <v>150</v>
      </c>
      <c r="E124" s="201"/>
      <c r="F124" s="227"/>
      <c r="G124" s="263">
        <f>IF($C$64="Plan A",2000000000,IF($C$64="Plan B",4000000000,IF($C$64="Plan C",6000000000,IF($C$64="Plan D",10000000000,"Please Enter Value"))))</f>
        <v>2000000000</v>
      </c>
      <c r="H124" s="264"/>
      <c r="I124" s="71"/>
      <c r="J124" s="276" t="e">
        <f>#N/A</f>
        <v>#N/A</v>
      </c>
      <c r="K124" s="277"/>
      <c r="L124" s="82"/>
      <c r="M124" s="69"/>
      <c r="N124" s="62"/>
    </row>
    <row r="125" spans="1:14" ht="9" customHeight="1" x14ac:dyDescent="0.25">
      <c r="A125" s="62"/>
      <c r="B125" s="67"/>
      <c r="C125" s="83"/>
      <c r="D125" s="94"/>
      <c r="E125" s="94"/>
      <c r="F125" s="71"/>
      <c r="G125" s="61"/>
      <c r="H125" s="61"/>
      <c r="I125" s="71"/>
      <c r="J125" s="61"/>
      <c r="K125" s="61"/>
      <c r="L125" s="82"/>
      <c r="M125" s="69"/>
      <c r="N125" s="62"/>
    </row>
    <row r="126" spans="1:14" ht="15" customHeight="1" x14ac:dyDescent="0.25">
      <c r="A126" s="62"/>
      <c r="B126" s="67"/>
      <c r="C126" s="83"/>
      <c r="D126" s="201" t="s">
        <v>149</v>
      </c>
      <c r="E126" s="201"/>
      <c r="F126" s="201"/>
      <c r="G126" s="271">
        <f>G124</f>
        <v>2000000000</v>
      </c>
      <c r="H126" s="272"/>
      <c r="I126" s="71"/>
      <c r="J126" s="276" t="str">
        <f>IF($E$57&gt;=1,"Included","Not Applicable")</f>
        <v>Included</v>
      </c>
      <c r="K126" s="277"/>
      <c r="L126" s="82"/>
      <c r="M126" s="69"/>
      <c r="N126" s="62"/>
    </row>
    <row r="127" spans="1:14" ht="9" customHeight="1" x14ac:dyDescent="0.25">
      <c r="A127" s="62"/>
      <c r="B127" s="67"/>
      <c r="C127" s="95"/>
      <c r="D127" s="96"/>
      <c r="E127" s="96"/>
      <c r="F127" s="96"/>
      <c r="G127" s="96"/>
      <c r="H127" s="96"/>
      <c r="I127" s="96"/>
      <c r="J127" s="96"/>
      <c r="K127" s="96"/>
      <c r="L127" s="97"/>
      <c r="M127" s="69"/>
      <c r="N127" s="62"/>
    </row>
    <row r="128" spans="1:14" ht="9" customHeight="1" x14ac:dyDescent="0.25">
      <c r="A128" s="62"/>
      <c r="B128" s="67"/>
      <c r="C128" s="85"/>
      <c r="D128" s="86"/>
      <c r="E128" s="86"/>
      <c r="F128" s="86"/>
      <c r="G128" s="86"/>
      <c r="H128" s="86"/>
      <c r="I128" s="87"/>
      <c r="J128" s="87"/>
      <c r="K128" s="87"/>
      <c r="L128" s="88"/>
      <c r="M128" s="69"/>
      <c r="N128" s="62"/>
    </row>
    <row r="129" spans="1:17" ht="15" customHeight="1" x14ac:dyDescent="0.25">
      <c r="A129" s="62"/>
      <c r="B129" s="67"/>
      <c r="C129" s="283" t="s">
        <v>239</v>
      </c>
      <c r="D129" s="284"/>
      <c r="E129" s="284"/>
      <c r="F129" s="284"/>
      <c r="G129" s="284"/>
      <c r="H129" s="284"/>
      <c r="I129" s="284"/>
      <c r="J129" s="71"/>
      <c r="K129" s="71"/>
      <c r="L129" s="82"/>
      <c r="M129" s="69"/>
      <c r="N129" s="62"/>
    </row>
    <row r="130" spans="1:17" ht="6" customHeight="1" x14ac:dyDescent="0.25">
      <c r="A130" s="62"/>
      <c r="B130" s="67"/>
      <c r="C130" s="90"/>
      <c r="D130" s="91"/>
      <c r="E130" s="91"/>
      <c r="F130" s="91"/>
      <c r="G130" s="71"/>
      <c r="H130" s="71"/>
      <c r="I130" s="71"/>
      <c r="J130" s="71"/>
      <c r="K130" s="71"/>
      <c r="L130" s="82"/>
      <c r="M130" s="69"/>
      <c r="N130" s="62"/>
    </row>
    <row r="131" spans="1:17" ht="15" customHeight="1" x14ac:dyDescent="0.25">
      <c r="A131" s="62"/>
      <c r="B131" s="67"/>
      <c r="C131" s="83"/>
      <c r="D131" s="71"/>
      <c r="E131" s="71"/>
      <c r="F131" s="71"/>
      <c r="G131" s="79" t="s">
        <v>167</v>
      </c>
      <c r="H131" s="79"/>
      <c r="I131" s="79"/>
      <c r="J131" s="71"/>
      <c r="K131" s="71"/>
      <c r="L131" s="82"/>
      <c r="M131" s="69"/>
      <c r="N131" s="62"/>
    </row>
    <row r="132" spans="1:17" ht="6" customHeight="1" x14ac:dyDescent="0.25">
      <c r="A132" s="62"/>
      <c r="B132" s="67"/>
      <c r="C132" s="83"/>
      <c r="D132" s="71"/>
      <c r="E132" s="71"/>
      <c r="F132" s="71"/>
      <c r="G132" s="71"/>
      <c r="H132" s="71"/>
      <c r="I132" s="71"/>
      <c r="J132" s="71"/>
      <c r="K132" s="71"/>
      <c r="L132" s="82"/>
      <c r="M132" s="69"/>
      <c r="N132" s="62"/>
    </row>
    <row r="133" spans="1:17" ht="15" customHeight="1" x14ac:dyDescent="0.25">
      <c r="A133" s="62"/>
      <c r="B133" s="67"/>
      <c r="C133" s="83"/>
      <c r="D133" s="201" t="s">
        <v>165</v>
      </c>
      <c r="E133" s="201"/>
      <c r="F133" s="227"/>
      <c r="G133" s="269" t="s">
        <v>143</v>
      </c>
      <c r="H133" s="270"/>
      <c r="I133" s="71"/>
      <c r="J133" s="71"/>
      <c r="K133" s="71"/>
      <c r="L133" s="82"/>
      <c r="M133" s="69"/>
      <c r="N133" s="62" t="s">
        <v>143</v>
      </c>
      <c r="O133" s="57" t="s">
        <v>138</v>
      </c>
      <c r="P133" s="57" t="s">
        <v>139</v>
      </c>
      <c r="Q133" s="57" t="s">
        <v>140</v>
      </c>
    </row>
    <row r="134" spans="1:17" ht="9" customHeight="1" x14ac:dyDescent="0.25">
      <c r="A134" s="62"/>
      <c r="B134" s="67"/>
      <c r="C134" s="83"/>
      <c r="D134" s="71"/>
      <c r="E134" s="71"/>
      <c r="F134" s="71"/>
      <c r="G134" s="71"/>
      <c r="H134" s="71"/>
      <c r="I134" s="71"/>
      <c r="J134" s="71"/>
      <c r="K134" s="71"/>
      <c r="L134" s="82"/>
      <c r="M134" s="69"/>
      <c r="N134" s="62"/>
    </row>
    <row r="135" spans="1:17" ht="15" customHeight="1" x14ac:dyDescent="0.25">
      <c r="A135" s="62"/>
      <c r="B135" s="67"/>
      <c r="C135" s="83"/>
      <c r="D135" s="79" t="s">
        <v>173</v>
      </c>
      <c r="E135" s="79"/>
      <c r="F135" s="71"/>
      <c r="G135" s="269" t="str">
        <f>IF($E$57&gt;=1,"Please Enter Value","Not Applicable")</f>
        <v>Please Enter Value</v>
      </c>
      <c r="H135" s="270"/>
      <c r="I135" s="71"/>
      <c r="J135" s="71"/>
      <c r="K135" s="71"/>
      <c r="L135" s="82"/>
      <c r="M135" s="69"/>
      <c r="N135" s="62"/>
    </row>
    <row r="136" spans="1:17" ht="8.25" customHeight="1" x14ac:dyDescent="0.25">
      <c r="A136" s="62"/>
      <c r="B136" s="67"/>
      <c r="C136" s="83"/>
      <c r="D136" s="71"/>
      <c r="E136" s="71"/>
      <c r="F136" s="71"/>
      <c r="G136" s="71"/>
      <c r="H136" s="71"/>
      <c r="I136" s="71"/>
      <c r="J136" s="71"/>
      <c r="K136" s="71"/>
      <c r="L136" s="82"/>
      <c r="M136" s="69"/>
      <c r="N136" s="62"/>
    </row>
    <row r="137" spans="1:17" ht="15" customHeight="1" x14ac:dyDescent="0.25">
      <c r="A137" s="62"/>
      <c r="B137" s="67"/>
      <c r="C137" s="83"/>
      <c r="D137" s="201" t="s">
        <v>50</v>
      </c>
      <c r="E137" s="201"/>
      <c r="F137" s="71"/>
      <c r="G137" s="269" t="str">
        <f>IF($E$57&gt;=1,"Please Enter Value","Not Applicable")</f>
        <v>Please Enter Value</v>
      </c>
      <c r="H137" s="270"/>
      <c r="I137" s="71"/>
      <c r="J137" s="71"/>
      <c r="K137" s="71"/>
      <c r="L137" s="82"/>
      <c r="M137" s="69"/>
      <c r="N137" s="62"/>
    </row>
    <row r="138" spans="1:17" ht="15" customHeight="1" x14ac:dyDescent="0.25">
      <c r="A138" s="62"/>
      <c r="B138" s="67"/>
      <c r="C138" s="83"/>
      <c r="D138" s="71" t="s">
        <v>174</v>
      </c>
      <c r="E138" s="71"/>
      <c r="F138" s="71"/>
      <c r="G138" s="71"/>
      <c r="H138" s="71"/>
      <c r="I138" s="71"/>
      <c r="J138" s="71"/>
      <c r="K138" s="71"/>
      <c r="L138" s="82"/>
      <c r="M138" s="69"/>
      <c r="N138" s="62"/>
    </row>
    <row r="139" spans="1:17" ht="15" customHeight="1" x14ac:dyDescent="0.25">
      <c r="A139" s="62"/>
      <c r="B139" s="67"/>
      <c r="C139" s="83"/>
      <c r="D139" s="71"/>
      <c r="E139" s="71"/>
      <c r="F139" s="71"/>
      <c r="G139" s="224" t="s">
        <v>168</v>
      </c>
      <c r="H139" s="224"/>
      <c r="I139" s="71"/>
      <c r="J139" s="201" t="s">
        <v>154</v>
      </c>
      <c r="K139" s="201"/>
      <c r="L139" s="253"/>
      <c r="M139" s="69"/>
      <c r="N139" s="62"/>
    </row>
    <row r="140" spans="1:17" ht="9" customHeight="1" x14ac:dyDescent="0.25">
      <c r="A140" s="62"/>
      <c r="B140" s="67"/>
      <c r="C140" s="83"/>
      <c r="D140" s="71"/>
      <c r="E140" s="71"/>
      <c r="F140" s="71"/>
      <c r="G140" s="92"/>
      <c r="H140" s="92"/>
      <c r="I140" s="71"/>
      <c r="J140" s="93"/>
      <c r="K140" s="93"/>
      <c r="L140" s="82"/>
      <c r="M140" s="69"/>
      <c r="N140" s="62"/>
    </row>
    <row r="141" spans="1:17" ht="15" customHeight="1" x14ac:dyDescent="0.25">
      <c r="A141" s="62"/>
      <c r="B141" s="67"/>
      <c r="C141" s="83"/>
      <c r="D141" s="201" t="s">
        <v>159</v>
      </c>
      <c r="E141" s="201"/>
      <c r="F141" s="71"/>
      <c r="G141" s="271">
        <f>SUM(G135,G137)</f>
        <v>0</v>
      </c>
      <c r="H141" s="272"/>
      <c r="I141" s="71"/>
      <c r="J141" s="265" t="e">
        <f>#N/A</f>
        <v>#N/A</v>
      </c>
      <c r="K141" s="266"/>
      <c r="L141" s="82"/>
      <c r="M141" s="69"/>
      <c r="N141" s="62"/>
    </row>
    <row r="142" spans="1:17" ht="9" customHeight="1" x14ac:dyDescent="0.25">
      <c r="A142" s="62"/>
      <c r="B142" s="67"/>
      <c r="C142" s="95"/>
      <c r="D142" s="96"/>
      <c r="E142" s="96"/>
      <c r="F142" s="96"/>
      <c r="G142" s="96"/>
      <c r="H142" s="96"/>
      <c r="I142" s="96"/>
      <c r="J142" s="96"/>
      <c r="K142" s="96"/>
      <c r="L142" s="97"/>
      <c r="M142" s="69"/>
      <c r="N142" s="62"/>
    </row>
    <row r="143" spans="1:17" ht="9" customHeight="1" x14ac:dyDescent="0.25">
      <c r="A143" s="62"/>
      <c r="B143" s="67"/>
      <c r="C143" s="85"/>
      <c r="D143" s="86"/>
      <c r="E143" s="86"/>
      <c r="F143" s="86"/>
      <c r="G143" s="86"/>
      <c r="H143" s="86"/>
      <c r="I143" s="87"/>
      <c r="J143" s="87"/>
      <c r="K143" s="87"/>
      <c r="L143" s="88"/>
      <c r="M143" s="69"/>
      <c r="N143" s="62"/>
    </row>
    <row r="144" spans="1:17" ht="15" customHeight="1" x14ac:dyDescent="0.25">
      <c r="A144" s="62"/>
      <c r="B144" s="67"/>
      <c r="C144" s="283" t="s">
        <v>240</v>
      </c>
      <c r="D144" s="284"/>
      <c r="E144" s="284"/>
      <c r="F144" s="284"/>
      <c r="G144" s="284"/>
      <c r="H144" s="284"/>
      <c r="I144" s="284"/>
      <c r="J144" s="71"/>
      <c r="K144" s="71"/>
      <c r="L144" s="82"/>
      <c r="M144" s="69"/>
      <c r="N144" s="62"/>
    </row>
    <row r="145" spans="1:14" ht="5.25" customHeight="1" x14ac:dyDescent="0.25">
      <c r="A145" s="62"/>
      <c r="B145" s="67"/>
      <c r="C145" s="98"/>
      <c r="D145" s="89"/>
      <c r="E145" s="89"/>
      <c r="F145" s="89"/>
      <c r="G145" s="89"/>
      <c r="H145" s="89"/>
      <c r="I145" s="89"/>
      <c r="J145" s="89"/>
      <c r="K145" s="89"/>
      <c r="L145" s="99"/>
      <c r="M145" s="69"/>
      <c r="N145" s="62"/>
    </row>
    <row r="146" spans="1:14" ht="15" customHeight="1" x14ac:dyDescent="0.25">
      <c r="A146" s="62"/>
      <c r="B146" s="67"/>
      <c r="C146" s="273" t="s">
        <v>171</v>
      </c>
      <c r="D146" s="274"/>
      <c r="E146" s="274"/>
      <c r="F146" s="274"/>
      <c r="G146" s="274"/>
      <c r="H146" s="274"/>
      <c r="I146" s="274"/>
      <c r="J146" s="274"/>
      <c r="K146" s="274"/>
      <c r="L146" s="275"/>
      <c r="M146" s="69"/>
      <c r="N146" s="62"/>
    </row>
    <row r="147" spans="1:14" ht="15" customHeight="1" x14ac:dyDescent="0.25">
      <c r="A147" s="62"/>
      <c r="B147" s="67"/>
      <c r="C147" s="100" t="s">
        <v>182</v>
      </c>
      <c r="D147" s="101"/>
      <c r="E147" s="101"/>
      <c r="F147" s="101"/>
      <c r="G147" s="101"/>
      <c r="H147" s="101"/>
      <c r="I147" s="101"/>
      <c r="J147" s="101"/>
      <c r="K147" s="101"/>
      <c r="L147" s="102"/>
      <c r="M147" s="69"/>
      <c r="N147" s="62"/>
    </row>
    <row r="148" spans="1:14" ht="13.5" customHeight="1" x14ac:dyDescent="0.25">
      <c r="A148" s="62"/>
      <c r="B148" s="67"/>
      <c r="C148" s="103"/>
      <c r="D148" s="91"/>
      <c r="E148" s="91"/>
      <c r="F148" s="91"/>
      <c r="G148" s="71"/>
      <c r="H148" s="71"/>
      <c r="I148" s="71"/>
      <c r="J148" s="247" t="s">
        <v>184</v>
      </c>
      <c r="K148" s="247"/>
      <c r="L148" s="248"/>
      <c r="M148" s="69"/>
      <c r="N148" s="62"/>
    </row>
    <row r="149" spans="1:14" ht="15" customHeight="1" x14ac:dyDescent="0.25">
      <c r="A149" s="62"/>
      <c r="B149" s="67"/>
      <c r="C149" s="267" t="s">
        <v>169</v>
      </c>
      <c r="D149" s="268"/>
      <c r="E149" s="268"/>
      <c r="F149" s="268"/>
      <c r="G149" s="71"/>
      <c r="H149" s="71"/>
      <c r="I149" s="73"/>
      <c r="J149" s="247"/>
      <c r="K149" s="247"/>
      <c r="L149" s="248"/>
      <c r="M149" s="69"/>
      <c r="N149" s="62"/>
    </row>
    <row r="150" spans="1:14" ht="9" customHeight="1" x14ac:dyDescent="0.25">
      <c r="A150" s="62"/>
      <c r="B150" s="67"/>
      <c r="C150" s="90"/>
      <c r="D150" s="91"/>
      <c r="E150" s="91"/>
      <c r="F150" s="91"/>
      <c r="G150" s="71"/>
      <c r="H150" s="71"/>
      <c r="I150" s="71"/>
      <c r="J150" s="71"/>
      <c r="K150" s="71"/>
      <c r="L150" s="82"/>
      <c r="M150" s="69"/>
      <c r="N150" s="62"/>
    </row>
    <row r="151" spans="1:14" ht="15" customHeight="1" x14ac:dyDescent="0.25">
      <c r="A151" s="62"/>
      <c r="B151" s="67"/>
      <c r="C151" s="104"/>
      <c r="D151" s="259" t="s">
        <v>177</v>
      </c>
      <c r="E151" s="228" t="s">
        <v>176</v>
      </c>
      <c r="F151" s="229"/>
      <c r="G151" s="228" t="s">
        <v>178</v>
      </c>
      <c r="H151" s="229"/>
      <c r="I151" s="249" t="s">
        <v>51</v>
      </c>
      <c r="J151" s="228" t="s">
        <v>181</v>
      </c>
      <c r="K151" s="229"/>
      <c r="L151" s="82"/>
      <c r="M151" s="69"/>
      <c r="N151" s="62"/>
    </row>
    <row r="152" spans="1:14" ht="15" customHeight="1" x14ac:dyDescent="0.25">
      <c r="A152" s="62"/>
      <c r="B152" s="67"/>
      <c r="C152" s="104"/>
      <c r="D152" s="250"/>
      <c r="E152" s="230"/>
      <c r="F152" s="231"/>
      <c r="G152" s="230"/>
      <c r="H152" s="231"/>
      <c r="I152" s="250"/>
      <c r="J152" s="230"/>
      <c r="K152" s="231"/>
      <c r="L152" s="82"/>
      <c r="M152" s="69"/>
      <c r="N152" s="62"/>
    </row>
    <row r="153" spans="1:14" ht="15" customHeight="1" x14ac:dyDescent="0.25">
      <c r="A153" s="62"/>
      <c r="B153" s="67"/>
      <c r="C153" s="83"/>
      <c r="D153" s="105">
        <v>1</v>
      </c>
      <c r="E153" s="281" t="s">
        <v>141</v>
      </c>
      <c r="F153" s="282"/>
      <c r="G153" s="279">
        <v>0</v>
      </c>
      <c r="H153" s="280"/>
      <c r="I153" s="106">
        <v>1.1550000000000002E-3</v>
      </c>
      <c r="J153" s="232" t="str">
        <f>IF(ISERROR(E153*G153*I153),"-",E153*G153*I153)</f>
        <v>-</v>
      </c>
      <c r="K153" s="233"/>
      <c r="L153" s="107"/>
      <c r="M153" s="69"/>
      <c r="N153" s="62"/>
    </row>
    <row r="154" spans="1:14" ht="15" customHeight="1" x14ac:dyDescent="0.25">
      <c r="A154" s="62"/>
      <c r="B154" s="67"/>
      <c r="C154" s="83"/>
      <c r="D154" s="105">
        <v>2</v>
      </c>
      <c r="E154" s="281" t="s">
        <v>141</v>
      </c>
      <c r="F154" s="282"/>
      <c r="G154" s="279">
        <v>0</v>
      </c>
      <c r="H154" s="280"/>
      <c r="I154" s="106">
        <v>1.3699999999999999E-3</v>
      </c>
      <c r="J154" s="232" t="str">
        <f>IF(ISERROR(E154*G154*I154),"-",E154*G154*I154)</f>
        <v>-</v>
      </c>
      <c r="K154" s="233"/>
      <c r="L154" s="107"/>
      <c r="M154" s="69"/>
      <c r="N154" s="62"/>
    </row>
    <row r="155" spans="1:14" ht="15" customHeight="1" thickBot="1" x14ac:dyDescent="0.3">
      <c r="A155" s="62"/>
      <c r="B155" s="67"/>
      <c r="C155" s="83"/>
      <c r="D155" s="108">
        <v>3</v>
      </c>
      <c r="E155" s="251" t="s">
        <v>141</v>
      </c>
      <c r="F155" s="252"/>
      <c r="G155" s="279">
        <v>0</v>
      </c>
      <c r="H155" s="280"/>
      <c r="I155" s="109">
        <v>1.5E-3</v>
      </c>
      <c r="J155" s="236" t="str">
        <f>IF(ISERROR(E155*G155*I155),"-",E155*G155*I155)</f>
        <v>-</v>
      </c>
      <c r="K155" s="237"/>
      <c r="L155" s="107"/>
      <c r="M155" s="69"/>
      <c r="N155" s="62"/>
    </row>
    <row r="156" spans="1:14" ht="15" customHeight="1" thickTop="1" x14ac:dyDescent="0.25">
      <c r="A156" s="62"/>
      <c r="B156" s="67"/>
      <c r="C156" s="83"/>
      <c r="D156" s="244" t="s">
        <v>172</v>
      </c>
      <c r="E156" s="245"/>
      <c r="F156" s="245"/>
      <c r="G156" s="245"/>
      <c r="H156" s="245"/>
      <c r="I156" s="246"/>
      <c r="J156" s="242">
        <f>IF(O148=TRUE,SUM(J153,J154,J155)*1.05,SUM(J153,J154,J155))</f>
        <v>0</v>
      </c>
      <c r="K156" s="243"/>
      <c r="L156" s="107"/>
      <c r="M156" s="69"/>
      <c r="N156" s="62"/>
    </row>
    <row r="157" spans="1:14" ht="9" customHeight="1" x14ac:dyDescent="0.25">
      <c r="A157" s="62"/>
      <c r="B157" s="67"/>
      <c r="C157" s="83"/>
      <c r="D157" s="110"/>
      <c r="E157" s="110"/>
      <c r="F157" s="110"/>
      <c r="G157" s="110"/>
      <c r="H157" s="110"/>
      <c r="I157" s="110"/>
      <c r="J157" s="110"/>
      <c r="K157" s="110"/>
      <c r="L157" s="107"/>
      <c r="M157" s="69"/>
      <c r="N157" s="62"/>
    </row>
    <row r="158" spans="1:14" ht="15" customHeight="1" x14ac:dyDescent="0.25">
      <c r="A158" s="62"/>
      <c r="B158" s="67"/>
      <c r="C158" s="267" t="s">
        <v>170</v>
      </c>
      <c r="D158" s="268"/>
      <c r="E158" s="268"/>
      <c r="F158" s="268"/>
      <c r="G158" s="71"/>
      <c r="H158" s="71"/>
      <c r="I158" s="71"/>
      <c r="J158" s="71"/>
      <c r="K158" s="71"/>
      <c r="L158" s="107"/>
      <c r="M158" s="69"/>
      <c r="N158" s="62"/>
    </row>
    <row r="159" spans="1:14" ht="9" customHeight="1" x14ac:dyDescent="0.25">
      <c r="A159" s="62"/>
      <c r="B159" s="67"/>
      <c r="C159" s="90"/>
      <c r="D159" s="91"/>
      <c r="E159" s="91"/>
      <c r="F159" s="91"/>
      <c r="G159" s="71"/>
      <c r="H159" s="71"/>
      <c r="I159" s="71"/>
      <c r="J159" s="71"/>
      <c r="K159" s="71"/>
      <c r="L159" s="107"/>
      <c r="M159" s="69"/>
      <c r="N159" s="62"/>
    </row>
    <row r="160" spans="1:14" ht="15" customHeight="1" x14ac:dyDescent="0.25">
      <c r="A160" s="62"/>
      <c r="B160" s="67"/>
      <c r="C160" s="104"/>
      <c r="D160" s="259" t="s">
        <v>177</v>
      </c>
      <c r="E160" s="228" t="s">
        <v>176</v>
      </c>
      <c r="F160" s="229"/>
      <c r="G160" s="228" t="s">
        <v>178</v>
      </c>
      <c r="H160" s="229"/>
      <c r="I160" s="111" t="s">
        <v>179</v>
      </c>
      <c r="J160" s="228" t="s">
        <v>181</v>
      </c>
      <c r="K160" s="229"/>
      <c r="L160" s="107"/>
      <c r="M160" s="69"/>
      <c r="N160" s="62"/>
    </row>
    <row r="161" spans="1:21" ht="15" customHeight="1" x14ac:dyDescent="0.25">
      <c r="A161" s="62"/>
      <c r="B161" s="67"/>
      <c r="C161" s="104"/>
      <c r="D161" s="250"/>
      <c r="E161" s="230"/>
      <c r="F161" s="231"/>
      <c r="G161" s="230"/>
      <c r="H161" s="231"/>
      <c r="I161" s="112" t="s">
        <v>180</v>
      </c>
      <c r="J161" s="230"/>
      <c r="K161" s="231"/>
      <c r="L161" s="107"/>
      <c r="M161" s="69"/>
      <c r="N161" s="62"/>
    </row>
    <row r="162" spans="1:21" ht="15" customHeight="1" x14ac:dyDescent="0.25">
      <c r="A162" s="62"/>
      <c r="B162" s="67"/>
      <c r="C162" s="83"/>
      <c r="D162" s="105">
        <v>1</v>
      </c>
      <c r="E162" s="238" t="s">
        <v>143</v>
      </c>
      <c r="F162" s="239"/>
      <c r="G162" s="234">
        <f>G153</f>
        <v>0</v>
      </c>
      <c r="H162" s="235"/>
      <c r="I162" s="113" t="e">
        <f>#N/A</f>
        <v>#N/A</v>
      </c>
      <c r="J162" s="232" t="str">
        <f>IF(ISERROR(G162*I162),"-",G162*I162)</f>
        <v>-</v>
      </c>
      <c r="K162" s="233"/>
      <c r="L162" s="107"/>
      <c r="M162" s="69"/>
      <c r="N162" s="62" t="s">
        <v>143</v>
      </c>
      <c r="O162" s="143">
        <v>1600000</v>
      </c>
      <c r="P162" s="143">
        <v>3200000</v>
      </c>
      <c r="Q162" s="143">
        <v>4800000</v>
      </c>
      <c r="R162" s="143">
        <v>6400000</v>
      </c>
      <c r="S162" s="143">
        <v>8000000</v>
      </c>
      <c r="T162" s="144">
        <v>16000000</v>
      </c>
      <c r="U162" s="145">
        <v>32000000</v>
      </c>
    </row>
    <row r="163" spans="1:21" ht="15" customHeight="1" x14ac:dyDescent="0.25">
      <c r="A163" s="62"/>
      <c r="B163" s="67"/>
      <c r="C163" s="83"/>
      <c r="D163" s="105">
        <v>2</v>
      </c>
      <c r="E163" s="238" t="s">
        <v>143</v>
      </c>
      <c r="F163" s="239"/>
      <c r="G163" s="234">
        <f>G154</f>
        <v>0</v>
      </c>
      <c r="H163" s="235"/>
      <c r="I163" s="113" t="e">
        <f>#N/A</f>
        <v>#N/A</v>
      </c>
      <c r="J163" s="232" t="str">
        <f>IF(ISERROR(G163*I163),"-",G163*I163)</f>
        <v>-</v>
      </c>
      <c r="K163" s="233"/>
      <c r="L163" s="107"/>
      <c r="M163" s="69"/>
      <c r="N163" s="62"/>
    </row>
    <row r="164" spans="1:21" ht="15" customHeight="1" thickBot="1" x14ac:dyDescent="0.3">
      <c r="A164" s="62"/>
      <c r="B164" s="67"/>
      <c r="C164" s="83"/>
      <c r="D164" s="108">
        <v>3</v>
      </c>
      <c r="E164" s="238" t="s">
        <v>143</v>
      </c>
      <c r="F164" s="239"/>
      <c r="G164" s="234">
        <f>G155</f>
        <v>0</v>
      </c>
      <c r="H164" s="235"/>
      <c r="I164" s="113" t="e">
        <f>#N/A</f>
        <v>#N/A</v>
      </c>
      <c r="J164" s="236" t="str">
        <f>IF(ISERROR(G164*I164),"-",G164*I164)</f>
        <v>-</v>
      </c>
      <c r="K164" s="237"/>
      <c r="L164" s="107"/>
      <c r="M164" s="69"/>
      <c r="N164" s="62"/>
    </row>
    <row r="165" spans="1:21" ht="15" customHeight="1" thickTop="1" x14ac:dyDescent="0.25">
      <c r="A165" s="62"/>
      <c r="B165" s="67"/>
      <c r="C165" s="83"/>
      <c r="D165" s="244" t="s">
        <v>172</v>
      </c>
      <c r="E165" s="245"/>
      <c r="F165" s="245"/>
      <c r="G165" s="245"/>
      <c r="H165" s="245"/>
      <c r="I165" s="246"/>
      <c r="J165" s="242">
        <f>IF(O148=TRUE,SUM(J162,J163,J164)*1.05,SUM(J162,J163,J164))</f>
        <v>0</v>
      </c>
      <c r="K165" s="243"/>
      <c r="L165" s="107"/>
      <c r="M165" s="69"/>
      <c r="N165" s="62"/>
    </row>
    <row r="166" spans="1:21" ht="9" customHeight="1" thickBot="1" x14ac:dyDescent="0.3">
      <c r="A166" s="62"/>
      <c r="B166" s="67"/>
      <c r="C166" s="83"/>
      <c r="D166" s="114"/>
      <c r="E166" s="115"/>
      <c r="F166" s="115"/>
      <c r="G166" s="115"/>
      <c r="H166" s="115"/>
      <c r="I166" s="115"/>
      <c r="J166" s="116"/>
      <c r="K166" s="116"/>
      <c r="L166" s="107"/>
      <c r="M166" s="69"/>
      <c r="N166" s="62"/>
    </row>
    <row r="167" spans="1:21" ht="15" customHeight="1" thickBot="1" x14ac:dyDescent="0.3">
      <c r="A167" s="62"/>
      <c r="B167" s="67"/>
      <c r="C167" s="83"/>
      <c r="D167" s="224" t="s">
        <v>175</v>
      </c>
      <c r="E167" s="224"/>
      <c r="F167" s="224"/>
      <c r="G167" s="224"/>
      <c r="H167" s="224"/>
      <c r="I167" s="224"/>
      <c r="J167" s="240">
        <f>IF($E$57&gt;=1,J156+J165,"-")</f>
        <v>0</v>
      </c>
      <c r="K167" s="241"/>
      <c r="L167" s="107"/>
      <c r="M167" s="69"/>
      <c r="N167" s="62"/>
    </row>
    <row r="168" spans="1:21" ht="15" customHeight="1" x14ac:dyDescent="0.25">
      <c r="A168" s="62"/>
      <c r="B168" s="67"/>
      <c r="C168" s="83"/>
      <c r="D168" s="71"/>
      <c r="E168" s="71"/>
      <c r="F168" s="71"/>
      <c r="G168" s="71"/>
      <c r="H168" s="71"/>
      <c r="I168" s="71"/>
      <c r="J168" s="71"/>
      <c r="K168" s="71"/>
      <c r="L168" s="82"/>
      <c r="M168" s="69"/>
      <c r="N168" s="62"/>
    </row>
    <row r="169" spans="1:21" ht="15" customHeight="1" thickBot="1" x14ac:dyDescent="0.3">
      <c r="A169" s="62"/>
      <c r="B169" s="67"/>
      <c r="C169" s="122"/>
      <c r="D169" s="123"/>
      <c r="E169" s="123"/>
      <c r="F169" s="123"/>
      <c r="G169" s="123"/>
      <c r="H169" s="123"/>
      <c r="I169" s="123"/>
      <c r="J169" s="123"/>
      <c r="K169" s="123"/>
      <c r="L169" s="124"/>
      <c r="M169" s="69"/>
      <c r="N169" s="62"/>
    </row>
    <row r="170" spans="1:21" ht="15" customHeight="1" thickBot="1" x14ac:dyDescent="0.3">
      <c r="A170" s="62"/>
      <c r="B170" s="135"/>
      <c r="C170" s="151"/>
      <c r="D170" s="151"/>
      <c r="E170" s="151"/>
      <c r="F170" s="151"/>
      <c r="G170" s="151"/>
      <c r="H170" s="151"/>
      <c r="I170" s="151"/>
      <c r="J170" s="151"/>
      <c r="K170" s="151"/>
      <c r="L170" s="151"/>
      <c r="M170" s="138"/>
      <c r="N170" s="62"/>
    </row>
    <row r="171" spans="1:21" ht="15" customHeight="1" thickTop="1" x14ac:dyDescent="0.25">
      <c r="A171" s="62"/>
      <c r="B171" s="65"/>
      <c r="C171" s="152"/>
      <c r="D171" s="152"/>
      <c r="E171" s="152"/>
      <c r="F171" s="152"/>
      <c r="G171" s="152"/>
      <c r="H171" s="152"/>
      <c r="I171" s="152"/>
      <c r="J171" s="152"/>
      <c r="K171" s="152"/>
      <c r="L171" s="152"/>
      <c r="M171" s="65"/>
      <c r="N171" s="62"/>
    </row>
    <row r="172" spans="1:21" ht="15" customHeight="1" thickBot="1" x14ac:dyDescent="0.3">
      <c r="A172" s="62"/>
      <c r="B172" s="149"/>
      <c r="C172" s="136"/>
      <c r="D172" s="136"/>
      <c r="E172" s="136"/>
      <c r="F172" s="136"/>
      <c r="G172" s="136"/>
      <c r="H172" s="136"/>
      <c r="I172" s="136"/>
      <c r="J172" s="136"/>
      <c r="K172" s="136"/>
      <c r="L172" s="136"/>
      <c r="M172" s="149"/>
      <c r="N172" s="62"/>
    </row>
    <row r="173" spans="1:21" ht="15" customHeight="1" thickTop="1" x14ac:dyDescent="0.25">
      <c r="A173" s="62"/>
      <c r="B173" s="67"/>
      <c r="C173" s="153"/>
      <c r="D173" s="154"/>
      <c r="E173" s="154"/>
      <c r="F173" s="154"/>
      <c r="G173" s="154"/>
      <c r="H173" s="154"/>
      <c r="I173" s="154"/>
      <c r="J173" s="154"/>
      <c r="K173" s="154"/>
      <c r="L173" s="154"/>
      <c r="M173" s="69"/>
      <c r="N173" s="62"/>
    </row>
    <row r="174" spans="1:21" ht="18" customHeight="1" x14ac:dyDescent="0.25">
      <c r="A174" s="62"/>
      <c r="B174" s="67"/>
      <c r="C174" s="254" t="s">
        <v>197</v>
      </c>
      <c r="D174" s="255"/>
      <c r="E174" s="255"/>
      <c r="F174" s="255"/>
      <c r="G174" s="255"/>
      <c r="H174" s="255"/>
      <c r="I174" s="255"/>
      <c r="J174" s="255"/>
      <c r="K174" s="255"/>
      <c r="L174" s="256"/>
      <c r="M174" s="69"/>
      <c r="N174" s="62"/>
    </row>
    <row r="175" spans="1:21" ht="6" customHeight="1" x14ac:dyDescent="0.25">
      <c r="A175" s="62"/>
      <c r="B175" s="67"/>
      <c r="C175" s="83"/>
      <c r="D175" s="71"/>
      <c r="E175" s="71"/>
      <c r="F175" s="71"/>
      <c r="G175" s="71"/>
      <c r="H175" s="71"/>
      <c r="I175" s="71"/>
      <c r="J175" s="71"/>
      <c r="K175" s="71"/>
      <c r="L175" s="82"/>
      <c r="M175" s="69"/>
      <c r="N175" s="62"/>
    </row>
    <row r="176" spans="1:21" ht="15" customHeight="1" x14ac:dyDescent="0.25">
      <c r="A176" s="62"/>
      <c r="B176" s="67"/>
      <c r="C176" s="212" t="s">
        <v>47</v>
      </c>
      <c r="D176" s="213"/>
      <c r="E176" s="257"/>
      <c r="F176" s="257"/>
      <c r="G176" s="257"/>
      <c r="H176" s="257"/>
      <c r="I176" s="257"/>
      <c r="J176" s="257"/>
      <c r="K176" s="257"/>
      <c r="L176" s="258"/>
      <c r="M176" s="69"/>
      <c r="N176" s="62"/>
    </row>
    <row r="177" spans="1:14" ht="9" customHeight="1" x14ac:dyDescent="0.25">
      <c r="A177" s="62"/>
      <c r="B177" s="67"/>
      <c r="C177" s="83"/>
      <c r="D177" s="71"/>
      <c r="E177" s="71"/>
      <c r="F177" s="71"/>
      <c r="G177" s="71"/>
      <c r="H177" s="71"/>
      <c r="I177" s="71"/>
      <c r="J177" s="71"/>
      <c r="K177" s="71"/>
      <c r="L177" s="82"/>
      <c r="M177" s="69"/>
      <c r="N177" s="62"/>
    </row>
    <row r="178" spans="1:14" ht="15" customHeight="1" x14ac:dyDescent="0.25">
      <c r="A178" s="62"/>
      <c r="B178" s="67"/>
      <c r="C178" s="202" t="s">
        <v>48</v>
      </c>
      <c r="D178" s="203"/>
      <c r="E178" s="203"/>
      <c r="F178" s="73"/>
      <c r="G178" s="73"/>
      <c r="H178" s="201" t="s">
        <v>10</v>
      </c>
      <c r="I178" s="201"/>
      <c r="J178" s="71"/>
      <c r="K178" s="201" t="s">
        <v>11</v>
      </c>
      <c r="L178" s="253"/>
      <c r="M178" s="69"/>
      <c r="N178" s="62"/>
    </row>
    <row r="179" spans="1:14" ht="9" customHeight="1" x14ac:dyDescent="0.25">
      <c r="A179" s="62"/>
      <c r="B179" s="67"/>
      <c r="C179" s="72"/>
      <c r="D179" s="73"/>
      <c r="E179" s="73"/>
      <c r="F179" s="73"/>
      <c r="G179" s="73"/>
      <c r="H179" s="73"/>
      <c r="I179" s="73"/>
      <c r="J179" s="73"/>
      <c r="K179" s="73"/>
      <c r="L179" s="74"/>
      <c r="M179" s="69"/>
      <c r="N179" s="62"/>
    </row>
    <row r="180" spans="1:14" ht="15" customHeight="1" x14ac:dyDescent="0.25">
      <c r="A180" s="62"/>
      <c r="B180" s="67"/>
      <c r="C180" s="212" t="s">
        <v>49</v>
      </c>
      <c r="D180" s="213"/>
      <c r="E180" s="213"/>
      <c r="F180" s="213"/>
      <c r="G180" s="213"/>
      <c r="H180" s="213"/>
      <c r="I180" s="73"/>
      <c r="J180" s="73"/>
      <c r="K180" s="73"/>
      <c r="L180" s="74"/>
      <c r="M180" s="69"/>
      <c r="N180" s="62"/>
    </row>
    <row r="181" spans="1:14" ht="9" customHeight="1" x14ac:dyDescent="0.25">
      <c r="A181" s="62"/>
      <c r="B181" s="67"/>
      <c r="C181" s="72"/>
      <c r="D181" s="73"/>
      <c r="E181" s="73"/>
      <c r="F181" s="73"/>
      <c r="G181" s="73"/>
      <c r="H181" s="73"/>
      <c r="I181" s="73"/>
      <c r="J181" s="73"/>
      <c r="K181" s="73"/>
      <c r="L181" s="74"/>
      <c r="M181" s="69"/>
      <c r="N181" s="62"/>
    </row>
    <row r="182" spans="1:14" ht="15" customHeight="1" x14ac:dyDescent="0.25">
      <c r="A182" s="62"/>
      <c r="B182" s="67"/>
      <c r="C182" s="72"/>
      <c r="D182" s="73" t="s">
        <v>8</v>
      </c>
      <c r="E182" s="73"/>
      <c r="F182" s="73" t="s">
        <v>9</v>
      </c>
      <c r="G182" s="73"/>
      <c r="H182" s="73"/>
      <c r="I182" s="73"/>
      <c r="J182" s="73"/>
      <c r="K182" s="73"/>
      <c r="L182" s="74"/>
      <c r="M182" s="69"/>
      <c r="N182" s="62"/>
    </row>
    <row r="183" spans="1:14" ht="9" customHeight="1" x14ac:dyDescent="0.25">
      <c r="A183" s="62"/>
      <c r="B183" s="67"/>
      <c r="C183" s="72"/>
      <c r="D183" s="73"/>
      <c r="E183" s="73"/>
      <c r="F183" s="73"/>
      <c r="G183" s="73"/>
      <c r="H183" s="73"/>
      <c r="I183" s="73"/>
      <c r="J183" s="73"/>
      <c r="K183" s="73"/>
      <c r="L183" s="74"/>
      <c r="M183" s="69"/>
      <c r="N183" s="62"/>
    </row>
    <row r="184" spans="1:14" ht="15" customHeight="1" x14ac:dyDescent="0.25">
      <c r="A184" s="62"/>
      <c r="B184" s="67"/>
      <c r="C184" s="212" t="s">
        <v>12</v>
      </c>
      <c r="D184" s="213"/>
      <c r="E184" s="213"/>
      <c r="F184" s="213"/>
      <c r="G184" s="213"/>
      <c r="H184" s="213"/>
      <c r="I184" s="213"/>
      <c r="J184" s="213"/>
      <c r="K184" s="73"/>
      <c r="L184" s="74"/>
      <c r="M184" s="69"/>
      <c r="N184" s="62"/>
    </row>
    <row r="185" spans="1:14" ht="15" customHeight="1" x14ac:dyDescent="0.25">
      <c r="A185" s="62"/>
      <c r="B185" s="67"/>
      <c r="C185" s="215"/>
      <c r="D185" s="196"/>
      <c r="E185" s="196"/>
      <c r="F185" s="196"/>
      <c r="G185" s="196"/>
      <c r="H185" s="196"/>
      <c r="I185" s="196"/>
      <c r="J185" s="196"/>
      <c r="K185" s="196"/>
      <c r="L185" s="197"/>
      <c r="M185" s="69"/>
      <c r="N185" s="62"/>
    </row>
    <row r="186" spans="1:14" ht="15" customHeight="1" x14ac:dyDescent="0.25">
      <c r="A186" s="62"/>
      <c r="B186" s="67"/>
      <c r="C186" s="215"/>
      <c r="D186" s="196"/>
      <c r="E186" s="196"/>
      <c r="F186" s="196"/>
      <c r="G186" s="196"/>
      <c r="H186" s="196"/>
      <c r="I186" s="196"/>
      <c r="J186" s="196"/>
      <c r="K186" s="196"/>
      <c r="L186" s="197"/>
      <c r="M186" s="69"/>
      <c r="N186" s="62"/>
    </row>
    <row r="187" spans="1:14" ht="9" customHeight="1" x14ac:dyDescent="0.25">
      <c r="A187" s="62"/>
      <c r="B187" s="67"/>
      <c r="C187" s="85"/>
      <c r="D187" s="86"/>
      <c r="E187" s="86"/>
      <c r="F187" s="86"/>
      <c r="G187" s="86"/>
      <c r="H187" s="86"/>
      <c r="I187" s="87"/>
      <c r="J187" s="87"/>
      <c r="K187" s="87"/>
      <c r="L187" s="88"/>
      <c r="M187" s="69"/>
      <c r="N187" s="62"/>
    </row>
    <row r="188" spans="1:14" ht="15" customHeight="1" x14ac:dyDescent="0.25">
      <c r="A188" s="62"/>
      <c r="B188" s="67"/>
      <c r="C188" s="202" t="s">
        <v>147</v>
      </c>
      <c r="D188" s="203"/>
      <c r="E188" s="203"/>
      <c r="F188" s="196"/>
      <c r="G188" s="196"/>
      <c r="H188" s="196"/>
      <c r="I188" s="196"/>
      <c r="J188" s="196"/>
      <c r="K188" s="196"/>
      <c r="L188" s="197"/>
      <c r="M188" s="69"/>
      <c r="N188" s="62"/>
    </row>
    <row r="189" spans="1:14" ht="6" customHeight="1" x14ac:dyDescent="0.25">
      <c r="A189" s="62"/>
      <c r="B189" s="67"/>
      <c r="C189" s="84"/>
      <c r="D189" s="80"/>
      <c r="E189" s="80"/>
      <c r="F189" s="80"/>
      <c r="G189" s="80"/>
      <c r="H189" s="80"/>
      <c r="I189" s="73"/>
      <c r="J189" s="73"/>
      <c r="K189" s="73"/>
      <c r="L189" s="74"/>
      <c r="M189" s="69"/>
      <c r="N189" s="62"/>
    </row>
    <row r="190" spans="1:14" ht="15" customHeight="1" x14ac:dyDescent="0.25">
      <c r="A190" s="62"/>
      <c r="B190" s="67"/>
      <c r="C190" s="260" t="s">
        <v>232</v>
      </c>
      <c r="D190" s="261"/>
      <c r="E190" s="261"/>
      <c r="F190" s="89"/>
      <c r="G190" s="71"/>
      <c r="H190" s="71"/>
      <c r="I190" s="71"/>
      <c r="J190" s="71"/>
      <c r="K190" s="71"/>
      <c r="L190" s="82"/>
      <c r="M190" s="69"/>
      <c r="N190" s="62"/>
    </row>
    <row r="191" spans="1:14" ht="4.5" customHeight="1" x14ac:dyDescent="0.25">
      <c r="A191" s="62"/>
      <c r="B191" s="67"/>
      <c r="C191" s="90"/>
      <c r="D191" s="91"/>
      <c r="E191" s="91"/>
      <c r="F191" s="91"/>
      <c r="G191" s="71"/>
      <c r="H191" s="71"/>
      <c r="I191" s="71"/>
      <c r="J191" s="71"/>
      <c r="K191" s="71"/>
      <c r="L191" s="82"/>
      <c r="M191" s="69"/>
      <c r="N191" s="62"/>
    </row>
    <row r="192" spans="1:14" ht="15" customHeight="1" x14ac:dyDescent="0.25">
      <c r="A192" s="62"/>
      <c r="B192" s="67"/>
      <c r="C192" s="83"/>
      <c r="D192" s="71"/>
      <c r="E192" s="71"/>
      <c r="F192" s="71"/>
      <c r="G192" s="224" t="s">
        <v>153</v>
      </c>
      <c r="H192" s="224"/>
      <c r="I192" s="71"/>
      <c r="J192" s="71"/>
      <c r="K192" s="71"/>
      <c r="L192" s="82"/>
      <c r="M192" s="69"/>
      <c r="N192" s="62"/>
    </row>
    <row r="193" spans="1:14" ht="6" customHeight="1" x14ac:dyDescent="0.25">
      <c r="A193" s="62"/>
      <c r="B193" s="67"/>
      <c r="C193" s="83"/>
      <c r="D193" s="71"/>
      <c r="E193" s="71"/>
      <c r="F193" s="71"/>
      <c r="G193" s="71"/>
      <c r="H193" s="71"/>
      <c r="I193" s="71"/>
      <c r="J193" s="71"/>
      <c r="K193" s="71"/>
      <c r="L193" s="82"/>
      <c r="M193" s="69"/>
      <c r="N193" s="62"/>
    </row>
    <row r="194" spans="1:14" ht="15" customHeight="1" x14ac:dyDescent="0.25">
      <c r="A194" s="62"/>
      <c r="B194" s="67"/>
      <c r="C194" s="83"/>
      <c r="D194" s="201" t="s">
        <v>155</v>
      </c>
      <c r="E194" s="201"/>
      <c r="F194" s="71"/>
      <c r="G194" s="263" t="str">
        <f>IF($E$57&gt;=2,"Please Enter Value","Not Applicable")</f>
        <v>Please Enter Value</v>
      </c>
      <c r="H194" s="264"/>
      <c r="I194" s="71"/>
      <c r="J194" s="71"/>
      <c r="K194" s="71"/>
      <c r="L194" s="82"/>
      <c r="M194" s="69"/>
      <c r="N194" s="62"/>
    </row>
    <row r="195" spans="1:14" ht="6" customHeight="1" x14ac:dyDescent="0.25">
      <c r="A195" s="62"/>
      <c r="B195" s="67"/>
      <c r="C195" s="83"/>
      <c r="D195" s="71"/>
      <c r="E195" s="71"/>
      <c r="F195" s="71"/>
      <c r="G195" s="71"/>
      <c r="H195" s="71"/>
      <c r="I195" s="71"/>
      <c r="J195" s="71"/>
      <c r="K195" s="71"/>
      <c r="L195" s="82"/>
      <c r="M195" s="69"/>
      <c r="N195" s="62"/>
    </row>
    <row r="196" spans="1:14" ht="15" customHeight="1" x14ac:dyDescent="0.25">
      <c r="A196" s="62"/>
      <c r="B196" s="67"/>
      <c r="C196" s="83"/>
      <c r="D196" s="201" t="s">
        <v>156</v>
      </c>
      <c r="E196" s="201"/>
      <c r="F196" s="71"/>
      <c r="G196" s="263" t="str">
        <f>IF($E$57&gt;=2,"Please Enter Value","Not Applicable")</f>
        <v>Please Enter Value</v>
      </c>
      <c r="H196" s="264"/>
      <c r="I196" s="71"/>
      <c r="J196" s="71"/>
      <c r="K196" s="71"/>
      <c r="L196" s="82"/>
      <c r="M196" s="69"/>
      <c r="N196" s="62"/>
    </row>
    <row r="197" spans="1:14" ht="6.75" customHeight="1" x14ac:dyDescent="0.25">
      <c r="A197" s="62"/>
      <c r="B197" s="67"/>
      <c r="C197" s="83"/>
      <c r="D197" s="71"/>
      <c r="E197" s="71"/>
      <c r="F197" s="71"/>
      <c r="G197" s="71"/>
      <c r="H197" s="71"/>
      <c r="I197" s="71"/>
      <c r="J197" s="71"/>
      <c r="K197" s="71"/>
      <c r="L197" s="82"/>
      <c r="M197" s="69"/>
      <c r="N197" s="62"/>
    </row>
    <row r="198" spans="1:14" ht="15" customHeight="1" x14ac:dyDescent="0.25">
      <c r="A198" s="62"/>
      <c r="B198" s="67"/>
      <c r="C198" s="83"/>
      <c r="D198" s="201" t="s">
        <v>157</v>
      </c>
      <c r="E198" s="201"/>
      <c r="F198" s="71"/>
      <c r="G198" s="263" t="str">
        <f>IF($E$57&gt;=2,"Please Enter Value","Not Applicable")</f>
        <v>Please Enter Value</v>
      </c>
      <c r="H198" s="264"/>
      <c r="I198" s="71"/>
      <c r="J198" s="71"/>
      <c r="K198" s="71"/>
      <c r="L198" s="82"/>
      <c r="M198" s="69"/>
      <c r="N198" s="62"/>
    </row>
    <row r="199" spans="1:14" ht="7.5" customHeight="1" x14ac:dyDescent="0.25">
      <c r="A199" s="62"/>
      <c r="B199" s="67"/>
      <c r="C199" s="83"/>
      <c r="D199" s="71"/>
      <c r="E199" s="71"/>
      <c r="F199" s="71"/>
      <c r="G199" s="71"/>
      <c r="H199" s="71"/>
      <c r="I199" s="71"/>
      <c r="J199" s="71"/>
      <c r="K199" s="71"/>
      <c r="L199" s="82"/>
      <c r="M199" s="69"/>
      <c r="N199" s="62"/>
    </row>
    <row r="200" spans="1:14" ht="15" customHeight="1" x14ac:dyDescent="0.25">
      <c r="A200" s="62"/>
      <c r="B200" s="67"/>
      <c r="C200" s="83"/>
      <c r="D200" s="201" t="s">
        <v>158</v>
      </c>
      <c r="E200" s="201"/>
      <c r="F200" s="71"/>
      <c r="G200" s="263" t="str">
        <f>IF($E$57&gt;=2,"Please Enter Value","Not Applicable")</f>
        <v>Please Enter Value</v>
      </c>
      <c r="H200" s="264"/>
      <c r="I200" s="71"/>
      <c r="J200" s="71"/>
      <c r="K200" s="71"/>
      <c r="L200" s="82"/>
      <c r="M200" s="69"/>
      <c r="N200" s="62"/>
    </row>
    <row r="201" spans="1:14" ht="6.75" customHeight="1" x14ac:dyDescent="0.25">
      <c r="A201" s="62"/>
      <c r="B201" s="67"/>
      <c r="C201" s="83"/>
      <c r="D201" s="71"/>
      <c r="E201" s="71"/>
      <c r="F201" s="71"/>
      <c r="G201" s="71"/>
      <c r="H201" s="71"/>
      <c r="I201" s="71"/>
      <c r="J201" s="71"/>
      <c r="K201" s="71"/>
      <c r="L201" s="82"/>
      <c r="M201" s="69"/>
      <c r="N201" s="62"/>
    </row>
    <row r="202" spans="1:14" ht="15" customHeight="1" x14ac:dyDescent="0.25">
      <c r="A202" s="62"/>
      <c r="B202" s="67"/>
      <c r="C202" s="83"/>
      <c r="D202" s="71"/>
      <c r="E202" s="71"/>
      <c r="F202" s="71"/>
      <c r="G202" s="224" t="s">
        <v>160</v>
      </c>
      <c r="H202" s="224"/>
      <c r="I202" s="71"/>
      <c r="J202" s="79" t="s">
        <v>154</v>
      </c>
      <c r="K202" s="79"/>
      <c r="L202" s="171"/>
      <c r="M202" s="69"/>
      <c r="N202" s="62"/>
    </row>
    <row r="203" spans="1:14" ht="6" customHeight="1" x14ac:dyDescent="0.25">
      <c r="A203" s="62"/>
      <c r="B203" s="67"/>
      <c r="C203" s="83"/>
      <c r="D203" s="71"/>
      <c r="E203" s="71"/>
      <c r="F203" s="71"/>
      <c r="G203" s="92"/>
      <c r="H203" s="92"/>
      <c r="I203" s="71"/>
      <c r="J203" s="93"/>
      <c r="K203" s="93"/>
      <c r="L203" s="82"/>
      <c r="M203" s="69"/>
      <c r="N203" s="62"/>
    </row>
    <row r="204" spans="1:14" ht="15" customHeight="1" x14ac:dyDescent="0.25">
      <c r="A204" s="62"/>
      <c r="B204" s="67"/>
      <c r="C204" s="83"/>
      <c r="D204" s="201" t="s">
        <v>159</v>
      </c>
      <c r="E204" s="201"/>
      <c r="F204" s="71"/>
      <c r="G204" s="271">
        <f>SUM(G194,G196,G198,G200)</f>
        <v>0</v>
      </c>
      <c r="H204" s="272"/>
      <c r="I204" s="71"/>
      <c r="J204" s="276" t="e">
        <f>#N/A</f>
        <v>#N/A</v>
      </c>
      <c r="K204" s="277"/>
      <c r="L204" s="82"/>
      <c r="M204" s="69"/>
      <c r="N204" s="62"/>
    </row>
    <row r="205" spans="1:14" ht="9" customHeight="1" x14ac:dyDescent="0.25">
      <c r="A205" s="62"/>
      <c r="B205" s="67"/>
      <c r="C205" s="83"/>
      <c r="D205" s="114"/>
      <c r="E205" s="114"/>
      <c r="F205" s="71"/>
      <c r="G205" s="61"/>
      <c r="H205" s="61"/>
      <c r="I205" s="71"/>
      <c r="J205" s="61"/>
      <c r="K205" s="61"/>
      <c r="L205" s="82"/>
      <c r="M205" s="69"/>
      <c r="N205" s="62"/>
    </row>
    <row r="206" spans="1:14" ht="15" customHeight="1" x14ac:dyDescent="0.25">
      <c r="A206" s="62"/>
      <c r="B206" s="67"/>
      <c r="C206" s="193" t="s">
        <v>183</v>
      </c>
      <c r="D206" s="194"/>
      <c r="E206" s="194"/>
      <c r="F206" s="194"/>
      <c r="G206" s="194"/>
      <c r="H206" s="194"/>
      <c r="I206" s="194"/>
      <c r="J206" s="194"/>
      <c r="K206" s="194"/>
      <c r="L206" s="195"/>
      <c r="M206" s="69"/>
      <c r="N206" s="62"/>
    </row>
    <row r="207" spans="1:14" ht="8.25" customHeight="1" x14ac:dyDescent="0.25">
      <c r="A207" s="62"/>
      <c r="B207" s="67"/>
      <c r="C207" s="95"/>
      <c r="D207" s="96"/>
      <c r="E207" s="96"/>
      <c r="F207" s="96"/>
      <c r="G207" s="96"/>
      <c r="H207" s="96"/>
      <c r="I207" s="96"/>
      <c r="J207" s="96"/>
      <c r="K207" s="96"/>
      <c r="L207" s="97"/>
      <c r="M207" s="69"/>
      <c r="N207" s="62"/>
    </row>
    <row r="208" spans="1:14" ht="4.5" customHeight="1" x14ac:dyDescent="0.25">
      <c r="A208" s="62"/>
      <c r="B208" s="67"/>
      <c r="C208" s="72"/>
      <c r="D208" s="73"/>
      <c r="E208" s="73"/>
      <c r="F208" s="73"/>
      <c r="G208" s="73"/>
      <c r="H208" s="73"/>
      <c r="I208" s="73"/>
      <c r="J208" s="73"/>
      <c r="K208" s="73"/>
      <c r="L208" s="74"/>
      <c r="M208" s="69"/>
      <c r="N208" s="62"/>
    </row>
    <row r="209" spans="1:14" ht="15" customHeight="1" x14ac:dyDescent="0.25">
      <c r="A209" s="62"/>
      <c r="B209" s="67"/>
      <c r="C209" s="260" t="s">
        <v>228</v>
      </c>
      <c r="D209" s="261"/>
      <c r="E209" s="261"/>
      <c r="F209" s="89"/>
      <c r="G209" s="71"/>
      <c r="H209" s="71"/>
      <c r="I209" s="71"/>
      <c r="J209" s="71"/>
      <c r="K209" s="71"/>
      <c r="L209" s="82"/>
      <c r="M209" s="69"/>
      <c r="N209" s="62"/>
    </row>
    <row r="210" spans="1:14" ht="3.75" customHeight="1" x14ac:dyDescent="0.25">
      <c r="A210" s="62"/>
      <c r="B210" s="67"/>
      <c r="C210" s="90"/>
      <c r="D210" s="91"/>
      <c r="E210" s="91"/>
      <c r="F210" s="91"/>
      <c r="G210" s="71"/>
      <c r="H210" s="71"/>
      <c r="I210" s="71"/>
      <c r="J210" s="71"/>
      <c r="K210" s="71"/>
      <c r="L210" s="82"/>
      <c r="M210" s="69"/>
      <c r="N210" s="62"/>
    </row>
    <row r="211" spans="1:14" ht="15" customHeight="1" x14ac:dyDescent="0.25">
      <c r="A211" s="62"/>
      <c r="B211" s="67"/>
      <c r="C211" s="83"/>
      <c r="D211" s="71"/>
      <c r="E211" s="71"/>
      <c r="F211" s="71"/>
      <c r="G211" s="224" t="s">
        <v>153</v>
      </c>
      <c r="H211" s="224"/>
      <c r="I211" s="71"/>
      <c r="J211" s="71"/>
      <c r="K211" s="71"/>
      <c r="L211" s="82"/>
      <c r="M211" s="69"/>
      <c r="N211" s="62"/>
    </row>
    <row r="212" spans="1:14" ht="6" customHeight="1" x14ac:dyDescent="0.25">
      <c r="A212" s="62"/>
      <c r="B212" s="67"/>
      <c r="C212" s="83"/>
      <c r="D212" s="71"/>
      <c r="E212" s="71"/>
      <c r="F212" s="71"/>
      <c r="G212" s="71"/>
      <c r="H212" s="71"/>
      <c r="I212" s="71"/>
      <c r="J212" s="71"/>
      <c r="K212" s="71"/>
      <c r="L212" s="82"/>
      <c r="M212" s="69"/>
      <c r="N212" s="62"/>
    </row>
    <row r="213" spans="1:14" ht="15" customHeight="1" x14ac:dyDescent="0.25">
      <c r="A213" s="62"/>
      <c r="B213" s="67"/>
      <c r="C213" s="83"/>
      <c r="D213" s="201" t="s">
        <v>161</v>
      </c>
      <c r="E213" s="201"/>
      <c r="F213" s="71"/>
      <c r="G213" s="263">
        <f>IF(AND($C$64="Other",$E$57&gt;=2),"Please Enter Value",IF($E$57&gt;=2,$G$111,"Not Applicable"))</f>
        <v>50000000</v>
      </c>
      <c r="H213" s="264"/>
      <c r="I213" s="71"/>
      <c r="J213" s="71"/>
      <c r="K213" s="71"/>
      <c r="L213" s="82"/>
      <c r="M213" s="69"/>
      <c r="N213" s="62"/>
    </row>
    <row r="214" spans="1:14" ht="9" customHeight="1" x14ac:dyDescent="0.25">
      <c r="A214" s="62"/>
      <c r="B214" s="67"/>
      <c r="C214" s="83"/>
      <c r="D214" s="71"/>
      <c r="E214" s="71"/>
      <c r="F214" s="71"/>
      <c r="G214" s="71"/>
      <c r="H214" s="71"/>
      <c r="I214" s="71"/>
      <c r="J214" s="71"/>
      <c r="K214" s="71"/>
      <c r="L214" s="82"/>
      <c r="M214" s="69"/>
      <c r="N214" s="62"/>
    </row>
    <row r="215" spans="1:14" ht="15" customHeight="1" x14ac:dyDescent="0.25">
      <c r="A215" s="62"/>
      <c r="B215" s="67"/>
      <c r="C215" s="83"/>
      <c r="D215" s="201" t="s">
        <v>162</v>
      </c>
      <c r="E215" s="201"/>
      <c r="F215" s="71"/>
      <c r="G215" s="271">
        <f>IF($E$57&gt;=2,$G$113,"Not Applicable")</f>
        <v>30000000</v>
      </c>
      <c r="H215" s="272"/>
      <c r="I215" s="71"/>
      <c r="J215" s="71"/>
      <c r="K215" s="71"/>
      <c r="L215" s="82"/>
      <c r="M215" s="69"/>
      <c r="N215" s="62"/>
    </row>
    <row r="216" spans="1:14" ht="6.75" customHeight="1" x14ac:dyDescent="0.25">
      <c r="A216" s="62"/>
      <c r="B216" s="67"/>
      <c r="C216" s="83"/>
      <c r="D216" s="71"/>
      <c r="E216" s="71"/>
      <c r="F216" s="71"/>
      <c r="G216" s="71"/>
      <c r="H216" s="71"/>
      <c r="I216" s="71"/>
      <c r="J216" s="71"/>
      <c r="K216" s="71"/>
      <c r="L216" s="82"/>
      <c r="M216" s="69"/>
      <c r="N216" s="62"/>
    </row>
    <row r="217" spans="1:14" ht="15" customHeight="1" x14ac:dyDescent="0.25">
      <c r="A217" s="62"/>
      <c r="B217" s="67"/>
      <c r="C217" s="83"/>
      <c r="D217" s="71"/>
      <c r="E217" s="71"/>
      <c r="F217" s="71"/>
      <c r="G217" s="224" t="s">
        <v>160</v>
      </c>
      <c r="H217" s="224"/>
      <c r="I217" s="71"/>
      <c r="J217" s="79" t="s">
        <v>154</v>
      </c>
      <c r="K217" s="79"/>
      <c r="L217" s="171"/>
      <c r="M217" s="69"/>
      <c r="N217" s="62"/>
    </row>
    <row r="218" spans="1:14" ht="3" customHeight="1" x14ac:dyDescent="0.25">
      <c r="A218" s="62"/>
      <c r="B218" s="67"/>
      <c r="C218" s="83"/>
      <c r="D218" s="71"/>
      <c r="E218" s="71"/>
      <c r="F218" s="71"/>
      <c r="G218" s="92"/>
      <c r="H218" s="92"/>
      <c r="I218" s="71"/>
      <c r="J218" s="93"/>
      <c r="K218" s="93"/>
      <c r="L218" s="82"/>
      <c r="M218" s="69"/>
      <c r="N218" s="62"/>
    </row>
    <row r="219" spans="1:14" ht="15" customHeight="1" x14ac:dyDescent="0.25">
      <c r="A219" s="62"/>
      <c r="B219" s="67"/>
      <c r="C219" s="83"/>
      <c r="D219" s="201" t="s">
        <v>159</v>
      </c>
      <c r="E219" s="201"/>
      <c r="F219" s="71"/>
      <c r="G219" s="271">
        <f>SUM(G213,G215)</f>
        <v>80000000</v>
      </c>
      <c r="H219" s="272"/>
      <c r="I219" s="71"/>
      <c r="J219" s="276" t="e">
        <f>#N/A</f>
        <v>#N/A</v>
      </c>
      <c r="K219" s="277"/>
      <c r="L219" s="82"/>
      <c r="M219" s="69"/>
      <c r="N219" s="62"/>
    </row>
    <row r="220" spans="1:14" ht="9" customHeight="1" x14ac:dyDescent="0.25">
      <c r="A220" s="62"/>
      <c r="B220" s="67"/>
      <c r="C220" s="95"/>
      <c r="D220" s="96"/>
      <c r="E220" s="96"/>
      <c r="F220" s="96"/>
      <c r="G220" s="96"/>
      <c r="H220" s="96"/>
      <c r="I220" s="96"/>
      <c r="J220" s="96"/>
      <c r="K220" s="96"/>
      <c r="L220" s="97"/>
      <c r="M220" s="69"/>
      <c r="N220" s="62"/>
    </row>
    <row r="221" spans="1:14" ht="9" customHeight="1" x14ac:dyDescent="0.25">
      <c r="A221" s="62"/>
      <c r="B221" s="67"/>
      <c r="C221" s="191"/>
      <c r="D221" s="192"/>
      <c r="E221" s="192"/>
      <c r="F221" s="192"/>
      <c r="G221" s="192"/>
      <c r="H221" s="192"/>
      <c r="I221" s="192"/>
      <c r="J221" s="73"/>
      <c r="K221" s="73"/>
      <c r="L221" s="74"/>
      <c r="M221" s="69"/>
      <c r="N221" s="62"/>
    </row>
    <row r="222" spans="1:14" ht="15" customHeight="1" x14ac:dyDescent="0.25">
      <c r="A222" s="62"/>
      <c r="B222" s="67"/>
      <c r="C222" s="260" t="s">
        <v>229</v>
      </c>
      <c r="D222" s="261"/>
      <c r="E222" s="261"/>
      <c r="F222" s="261"/>
      <c r="G222" s="261"/>
      <c r="H222" s="261"/>
      <c r="I222" s="261"/>
      <c r="J222" s="71"/>
      <c r="K222" s="71"/>
      <c r="L222" s="82"/>
      <c r="M222" s="69"/>
      <c r="N222" s="62"/>
    </row>
    <row r="223" spans="1:14" ht="4.5" customHeight="1" x14ac:dyDescent="0.25">
      <c r="A223" s="62"/>
      <c r="B223" s="67"/>
      <c r="C223" s="90"/>
      <c r="D223" s="91"/>
      <c r="E223" s="91"/>
      <c r="F223" s="71"/>
      <c r="G223" s="71"/>
      <c r="H223" s="71"/>
      <c r="I223" s="71"/>
      <c r="J223" s="71"/>
      <c r="K223" s="71"/>
      <c r="L223" s="82"/>
      <c r="M223" s="69"/>
      <c r="N223" s="62"/>
    </row>
    <row r="224" spans="1:14" ht="15" customHeight="1" x14ac:dyDescent="0.25">
      <c r="A224" s="62"/>
      <c r="B224" s="67"/>
      <c r="C224" s="83"/>
      <c r="D224" s="71"/>
      <c r="E224" s="71"/>
      <c r="F224" s="71"/>
      <c r="G224" s="201" t="s">
        <v>164</v>
      </c>
      <c r="H224" s="201"/>
      <c r="I224" s="71"/>
      <c r="J224" s="79" t="s">
        <v>154</v>
      </c>
      <c r="K224" s="79"/>
      <c r="L224" s="171"/>
      <c r="M224" s="69"/>
      <c r="N224" s="62"/>
    </row>
    <row r="225" spans="1:14" ht="7.5" customHeight="1" x14ac:dyDescent="0.25">
      <c r="A225" s="62"/>
      <c r="B225" s="67"/>
      <c r="C225" s="83"/>
      <c r="D225" s="71"/>
      <c r="E225" s="71"/>
      <c r="F225" s="71"/>
      <c r="G225" s="71"/>
      <c r="H225" s="71"/>
      <c r="I225" s="71"/>
      <c r="J225" s="93"/>
      <c r="K225" s="93"/>
      <c r="L225" s="82"/>
      <c r="M225" s="69"/>
      <c r="N225" s="62"/>
    </row>
    <row r="226" spans="1:14" ht="15" customHeight="1" x14ac:dyDescent="0.25">
      <c r="A226" s="62"/>
      <c r="B226" s="67"/>
      <c r="C226" s="83"/>
      <c r="D226" s="201" t="s">
        <v>150</v>
      </c>
      <c r="E226" s="201"/>
      <c r="F226" s="227"/>
      <c r="G226" s="271">
        <f>IF($E$57&gt;=2,$G$124,"Not Applicable")</f>
        <v>2000000000</v>
      </c>
      <c r="H226" s="272"/>
      <c r="I226" s="71"/>
      <c r="J226" s="276" t="e">
        <f>#N/A</f>
        <v>#N/A</v>
      </c>
      <c r="K226" s="277"/>
      <c r="L226" s="82"/>
      <c r="M226" s="69"/>
      <c r="N226" s="62"/>
    </row>
    <row r="227" spans="1:14" ht="9" customHeight="1" x14ac:dyDescent="0.25">
      <c r="A227" s="62"/>
      <c r="B227" s="67"/>
      <c r="C227" s="83"/>
      <c r="D227" s="94"/>
      <c r="E227" s="94"/>
      <c r="F227" s="71"/>
      <c r="G227" s="61"/>
      <c r="H227" s="61"/>
      <c r="I227" s="71"/>
      <c r="J227" s="61"/>
      <c r="K227" s="61"/>
      <c r="L227" s="82"/>
      <c r="M227" s="69"/>
      <c r="N227" s="62"/>
    </row>
    <row r="228" spans="1:14" ht="15" customHeight="1" x14ac:dyDescent="0.25">
      <c r="A228" s="62"/>
      <c r="B228" s="67"/>
      <c r="C228" s="83"/>
      <c r="D228" s="201" t="s">
        <v>149</v>
      </c>
      <c r="E228" s="201"/>
      <c r="F228" s="201"/>
      <c r="G228" s="271">
        <f>IF($E$57&gt;=2,$G$126,"Not Applicable")</f>
        <v>2000000000</v>
      </c>
      <c r="H228" s="272"/>
      <c r="I228" s="71"/>
      <c r="J228" s="276" t="str">
        <f>IF($E$57&gt;=2,"Included","Not Applicable")</f>
        <v>Included</v>
      </c>
      <c r="K228" s="277"/>
      <c r="L228" s="82"/>
      <c r="M228" s="69"/>
      <c r="N228" s="62"/>
    </row>
    <row r="229" spans="1:14" ht="9" customHeight="1" x14ac:dyDescent="0.25">
      <c r="A229" s="62"/>
      <c r="B229" s="67"/>
      <c r="C229" s="95"/>
      <c r="D229" s="96"/>
      <c r="E229" s="96"/>
      <c r="F229" s="96"/>
      <c r="G229" s="96"/>
      <c r="H229" s="96"/>
      <c r="I229" s="96"/>
      <c r="J229" s="96"/>
      <c r="K229" s="96"/>
      <c r="L229" s="97"/>
      <c r="M229" s="69"/>
      <c r="N229" s="62"/>
    </row>
    <row r="230" spans="1:14" ht="9" customHeight="1" x14ac:dyDescent="0.25">
      <c r="A230" s="62"/>
      <c r="B230" s="67"/>
      <c r="C230" s="85"/>
      <c r="D230" s="86"/>
      <c r="E230" s="86"/>
      <c r="F230" s="86"/>
      <c r="G230" s="86"/>
      <c r="H230" s="86"/>
      <c r="I230" s="87"/>
      <c r="J230" s="87"/>
      <c r="K230" s="87"/>
      <c r="L230" s="88"/>
      <c r="M230" s="69"/>
      <c r="N230" s="62"/>
    </row>
    <row r="231" spans="1:14" ht="15" customHeight="1" x14ac:dyDescent="0.25">
      <c r="A231" s="62"/>
      <c r="B231" s="67"/>
      <c r="C231" s="260" t="s">
        <v>230</v>
      </c>
      <c r="D231" s="261"/>
      <c r="E231" s="261"/>
      <c r="F231" s="261"/>
      <c r="G231" s="261"/>
      <c r="H231" s="261"/>
      <c r="I231" s="261"/>
      <c r="J231" s="71"/>
      <c r="K231" s="71"/>
      <c r="L231" s="82"/>
      <c r="M231" s="69"/>
      <c r="N231" s="62"/>
    </row>
    <row r="232" spans="1:14" ht="5.25" customHeight="1" x14ac:dyDescent="0.25">
      <c r="A232" s="62"/>
      <c r="B232" s="67"/>
      <c r="C232" s="90"/>
      <c r="D232" s="91"/>
      <c r="E232" s="91"/>
      <c r="F232" s="91"/>
      <c r="G232" s="71"/>
      <c r="H232" s="71"/>
      <c r="I232" s="71"/>
      <c r="J232" s="71"/>
      <c r="K232" s="71"/>
      <c r="L232" s="82"/>
      <c r="M232" s="69"/>
      <c r="N232" s="62"/>
    </row>
    <row r="233" spans="1:14" ht="15" customHeight="1" x14ac:dyDescent="0.25">
      <c r="A233" s="62"/>
      <c r="B233" s="67"/>
      <c r="C233" s="83"/>
      <c r="D233" s="71"/>
      <c r="E233" s="71"/>
      <c r="F233" s="71"/>
      <c r="G233" s="79" t="s">
        <v>167</v>
      </c>
      <c r="H233" s="79"/>
      <c r="I233" s="71"/>
      <c r="J233" s="71"/>
      <c r="K233" s="71"/>
      <c r="L233" s="82"/>
      <c r="M233" s="69"/>
      <c r="N233" s="62"/>
    </row>
    <row r="234" spans="1:14" ht="6" customHeight="1" x14ac:dyDescent="0.25">
      <c r="A234" s="62"/>
      <c r="B234" s="67"/>
      <c r="C234" s="83"/>
      <c r="D234" s="71"/>
      <c r="E234" s="71"/>
      <c r="F234" s="71"/>
      <c r="G234" s="71"/>
      <c r="H234" s="71"/>
      <c r="I234" s="71"/>
      <c r="J234" s="71"/>
      <c r="K234" s="71"/>
      <c r="L234" s="82"/>
      <c r="M234" s="69"/>
      <c r="N234" s="62"/>
    </row>
    <row r="235" spans="1:14" ht="15" customHeight="1" x14ac:dyDescent="0.25">
      <c r="A235" s="62"/>
      <c r="B235" s="67"/>
      <c r="C235" s="83"/>
      <c r="D235" s="201" t="s">
        <v>165</v>
      </c>
      <c r="E235" s="201"/>
      <c r="F235" s="227"/>
      <c r="G235" s="269" t="s">
        <v>143</v>
      </c>
      <c r="H235" s="270"/>
      <c r="I235" s="71"/>
      <c r="J235" s="71"/>
      <c r="K235" s="71"/>
      <c r="L235" s="82"/>
      <c r="M235" s="69"/>
      <c r="N235" s="62"/>
    </row>
    <row r="236" spans="1:14" ht="9" customHeight="1" x14ac:dyDescent="0.25">
      <c r="A236" s="62"/>
      <c r="B236" s="67"/>
      <c r="C236" s="83"/>
      <c r="D236" s="71"/>
      <c r="E236" s="71"/>
      <c r="F236" s="71"/>
      <c r="G236" s="71"/>
      <c r="H236" s="71"/>
      <c r="I236" s="71"/>
      <c r="J236" s="71"/>
      <c r="K236" s="71"/>
      <c r="L236" s="82"/>
      <c r="M236" s="69"/>
      <c r="N236" s="62"/>
    </row>
    <row r="237" spans="1:14" ht="15" customHeight="1" x14ac:dyDescent="0.25">
      <c r="A237" s="62"/>
      <c r="B237" s="67"/>
      <c r="C237" s="83"/>
      <c r="D237" s="201" t="s">
        <v>191</v>
      </c>
      <c r="E237" s="201"/>
      <c r="F237" s="227"/>
      <c r="G237" s="269" t="str">
        <f>IF($E$57&gt;=2,"Please Enter Value","Not Applicable")</f>
        <v>Please Enter Value</v>
      </c>
      <c r="H237" s="270"/>
      <c r="I237" s="71"/>
      <c r="J237" s="71"/>
      <c r="K237" s="71"/>
      <c r="L237" s="82"/>
      <c r="M237" s="69"/>
      <c r="N237" s="62"/>
    </row>
    <row r="238" spans="1:14" ht="9" customHeight="1" x14ac:dyDescent="0.25">
      <c r="A238" s="62"/>
      <c r="B238" s="67"/>
      <c r="C238" s="83"/>
      <c r="D238" s="71"/>
      <c r="E238" s="71"/>
      <c r="F238" s="71"/>
      <c r="G238" s="71"/>
      <c r="H238" s="71"/>
      <c r="I238" s="71"/>
      <c r="J238" s="71"/>
      <c r="K238" s="71"/>
      <c r="L238" s="82"/>
      <c r="M238" s="69"/>
      <c r="N238" s="62"/>
    </row>
    <row r="239" spans="1:14" ht="15" customHeight="1" x14ac:dyDescent="0.25">
      <c r="A239" s="62"/>
      <c r="B239" s="67"/>
      <c r="C239" s="83"/>
      <c r="D239" s="201" t="s">
        <v>50</v>
      </c>
      <c r="E239" s="201"/>
      <c r="F239" s="71"/>
      <c r="G239" s="269" t="str">
        <f>IF($E$57&gt;=2,"Please Enter Value","Not Applicable")</f>
        <v>Please Enter Value</v>
      </c>
      <c r="H239" s="270"/>
      <c r="I239" s="71"/>
      <c r="J239" s="71"/>
      <c r="K239" s="71"/>
      <c r="L239" s="82"/>
      <c r="M239" s="69"/>
      <c r="N239" s="62"/>
    </row>
    <row r="240" spans="1:14" ht="15" customHeight="1" x14ac:dyDescent="0.25">
      <c r="A240" s="62"/>
      <c r="B240" s="67"/>
      <c r="C240" s="83"/>
      <c r="D240" s="71" t="s">
        <v>174</v>
      </c>
      <c r="E240" s="71"/>
      <c r="F240" s="71"/>
      <c r="G240" s="71"/>
      <c r="H240" s="71"/>
      <c r="I240" s="71"/>
      <c r="J240" s="71"/>
      <c r="K240" s="71"/>
      <c r="L240" s="82"/>
      <c r="M240" s="69"/>
      <c r="N240" s="62"/>
    </row>
    <row r="241" spans="1:15" ht="6" customHeight="1" x14ac:dyDescent="0.25">
      <c r="A241" s="62"/>
      <c r="B241" s="67"/>
      <c r="C241" s="83"/>
      <c r="D241" s="71"/>
      <c r="E241" s="71"/>
      <c r="F241" s="71"/>
      <c r="G241" s="71"/>
      <c r="H241" s="71"/>
      <c r="I241" s="71"/>
      <c r="J241" s="71"/>
      <c r="K241" s="71"/>
      <c r="L241" s="82"/>
      <c r="M241" s="69"/>
      <c r="N241" s="62"/>
    </row>
    <row r="242" spans="1:15" ht="15" customHeight="1" x14ac:dyDescent="0.25">
      <c r="A242" s="62"/>
      <c r="B242" s="67"/>
      <c r="C242" s="83"/>
      <c r="D242" s="71"/>
      <c r="E242" s="71"/>
      <c r="F242" s="71"/>
      <c r="G242" s="224" t="s">
        <v>168</v>
      </c>
      <c r="H242" s="224"/>
      <c r="I242" s="71"/>
      <c r="J242" s="79" t="s">
        <v>154</v>
      </c>
      <c r="K242" s="79"/>
      <c r="L242" s="171"/>
      <c r="M242" s="69"/>
      <c r="N242" s="62"/>
    </row>
    <row r="243" spans="1:15" ht="6" customHeight="1" x14ac:dyDescent="0.25">
      <c r="A243" s="62"/>
      <c r="B243" s="67"/>
      <c r="C243" s="83"/>
      <c r="D243" s="71"/>
      <c r="E243" s="71"/>
      <c r="F243" s="71"/>
      <c r="G243" s="92"/>
      <c r="H243" s="92"/>
      <c r="I243" s="71"/>
      <c r="J243" s="93"/>
      <c r="K243" s="93"/>
      <c r="L243" s="82"/>
      <c r="M243" s="69"/>
      <c r="N243" s="62"/>
    </row>
    <row r="244" spans="1:15" ht="15" customHeight="1" x14ac:dyDescent="0.25">
      <c r="A244" s="62"/>
      <c r="B244" s="67"/>
      <c r="C244" s="83"/>
      <c r="D244" s="201" t="s">
        <v>159</v>
      </c>
      <c r="E244" s="201"/>
      <c r="F244" s="71"/>
      <c r="G244" s="271">
        <f>SUM(G237,G239)</f>
        <v>0</v>
      </c>
      <c r="H244" s="272"/>
      <c r="I244" s="71"/>
      <c r="J244" s="265" t="e">
        <f>#N/A</f>
        <v>#N/A</v>
      </c>
      <c r="K244" s="266"/>
      <c r="L244" s="82"/>
      <c r="M244" s="69"/>
      <c r="N244" s="62"/>
    </row>
    <row r="245" spans="1:15" ht="9" customHeight="1" x14ac:dyDescent="0.25">
      <c r="A245" s="62"/>
      <c r="B245" s="67"/>
      <c r="C245" s="95"/>
      <c r="D245" s="96"/>
      <c r="E245" s="96"/>
      <c r="F245" s="96"/>
      <c r="G245" s="96"/>
      <c r="H245" s="96"/>
      <c r="I245" s="96"/>
      <c r="J245" s="96"/>
      <c r="K245" s="96"/>
      <c r="L245" s="97"/>
      <c r="M245" s="69"/>
      <c r="N245" s="62"/>
    </row>
    <row r="246" spans="1:15" ht="9.75" customHeight="1" x14ac:dyDescent="0.25">
      <c r="A246" s="62"/>
      <c r="B246" s="67"/>
      <c r="C246" s="85"/>
      <c r="D246" s="86"/>
      <c r="E246" s="86"/>
      <c r="F246" s="86"/>
      <c r="G246" s="86"/>
      <c r="H246" s="86"/>
      <c r="I246" s="87"/>
      <c r="J246" s="87"/>
      <c r="K246" s="87"/>
      <c r="L246" s="88"/>
      <c r="M246" s="69"/>
      <c r="N246" s="62"/>
    </row>
    <row r="247" spans="1:15" ht="15" customHeight="1" x14ac:dyDescent="0.25">
      <c r="A247" s="62"/>
      <c r="B247" s="67"/>
      <c r="C247" s="260" t="s">
        <v>231</v>
      </c>
      <c r="D247" s="261"/>
      <c r="E247" s="261"/>
      <c r="F247" s="261"/>
      <c r="G247" s="261"/>
      <c r="H247" s="261"/>
      <c r="I247" s="261"/>
      <c r="J247" s="71"/>
      <c r="K247" s="71"/>
      <c r="L247" s="82"/>
      <c r="M247" s="69"/>
      <c r="N247" s="62"/>
    </row>
    <row r="248" spans="1:15" ht="6" customHeight="1" x14ac:dyDescent="0.25">
      <c r="A248" s="62"/>
      <c r="B248" s="67"/>
      <c r="C248" s="98"/>
      <c r="D248" s="89"/>
      <c r="E248" s="89"/>
      <c r="F248" s="89"/>
      <c r="G248" s="89"/>
      <c r="H248" s="89"/>
      <c r="I248" s="89"/>
      <c r="J248" s="89"/>
      <c r="K248" s="89"/>
      <c r="L248" s="99"/>
      <c r="M248" s="69"/>
      <c r="N248" s="62"/>
    </row>
    <row r="249" spans="1:15" ht="15" customHeight="1" x14ac:dyDescent="0.25">
      <c r="A249" s="62"/>
      <c r="B249" s="67"/>
      <c r="C249" s="273" t="s">
        <v>171</v>
      </c>
      <c r="D249" s="274"/>
      <c r="E249" s="274"/>
      <c r="F249" s="274"/>
      <c r="G249" s="274"/>
      <c r="H249" s="274"/>
      <c r="I249" s="274"/>
      <c r="J249" s="274"/>
      <c r="K249" s="274"/>
      <c r="L249" s="275"/>
      <c r="M249" s="69"/>
      <c r="N249" s="62"/>
    </row>
    <row r="250" spans="1:15" ht="15" customHeight="1" x14ac:dyDescent="0.25">
      <c r="A250" s="62"/>
      <c r="B250" s="67"/>
      <c r="C250" s="100" t="s">
        <v>182</v>
      </c>
      <c r="D250" s="101"/>
      <c r="E250" s="101"/>
      <c r="F250" s="101"/>
      <c r="G250" s="101"/>
      <c r="H250" s="101"/>
      <c r="I250" s="101"/>
      <c r="J250" s="101"/>
      <c r="K250" s="101"/>
      <c r="L250" s="102"/>
      <c r="M250" s="69"/>
      <c r="N250" s="62"/>
    </row>
    <row r="251" spans="1:15" ht="9.75" customHeight="1" x14ac:dyDescent="0.25">
      <c r="A251" s="62"/>
      <c r="B251" s="67"/>
      <c r="C251" s="103"/>
      <c r="D251" s="91"/>
      <c r="E251" s="91"/>
      <c r="F251" s="91"/>
      <c r="G251" s="71"/>
      <c r="H251" s="71"/>
      <c r="I251" s="71"/>
      <c r="J251" s="247" t="s">
        <v>184</v>
      </c>
      <c r="K251" s="247"/>
      <c r="L251" s="248"/>
      <c r="M251" s="69"/>
      <c r="N251" s="62"/>
      <c r="O251" s="57" t="b">
        <v>0</v>
      </c>
    </row>
    <row r="252" spans="1:15" ht="15" customHeight="1" x14ac:dyDescent="0.25">
      <c r="A252" s="62"/>
      <c r="B252" s="67"/>
      <c r="C252" s="267" t="s">
        <v>169</v>
      </c>
      <c r="D252" s="268"/>
      <c r="E252" s="268"/>
      <c r="F252" s="268"/>
      <c r="G252" s="71"/>
      <c r="H252" s="71"/>
      <c r="I252" s="73"/>
      <c r="J252" s="247"/>
      <c r="K252" s="247"/>
      <c r="L252" s="248"/>
      <c r="M252" s="69"/>
      <c r="N252" s="62"/>
    </row>
    <row r="253" spans="1:15" ht="9" customHeight="1" x14ac:dyDescent="0.25">
      <c r="A253" s="62"/>
      <c r="B253" s="67"/>
      <c r="C253" s="90"/>
      <c r="D253" s="91"/>
      <c r="E253" s="91"/>
      <c r="F253" s="91"/>
      <c r="G253" s="71"/>
      <c r="H253" s="71"/>
      <c r="I253" s="71"/>
      <c r="J253" s="71"/>
      <c r="K253" s="71"/>
      <c r="L253" s="82"/>
      <c r="M253" s="69"/>
      <c r="N253" s="62"/>
    </row>
    <row r="254" spans="1:15" ht="15" customHeight="1" x14ac:dyDescent="0.25">
      <c r="A254" s="62"/>
      <c r="B254" s="67"/>
      <c r="C254" s="104"/>
      <c r="D254" s="259" t="s">
        <v>177</v>
      </c>
      <c r="E254" s="228" t="s">
        <v>176</v>
      </c>
      <c r="F254" s="229"/>
      <c r="G254" s="228" t="s">
        <v>178</v>
      </c>
      <c r="H254" s="229"/>
      <c r="I254" s="249" t="s">
        <v>51</v>
      </c>
      <c r="J254" s="228" t="s">
        <v>181</v>
      </c>
      <c r="K254" s="229"/>
      <c r="L254" s="82"/>
      <c r="M254" s="69"/>
      <c r="N254" s="62"/>
    </row>
    <row r="255" spans="1:15" ht="15" customHeight="1" x14ac:dyDescent="0.25">
      <c r="A255" s="62"/>
      <c r="B255" s="67"/>
      <c r="C255" s="104"/>
      <c r="D255" s="250"/>
      <c r="E255" s="230"/>
      <c r="F255" s="231"/>
      <c r="G255" s="230"/>
      <c r="H255" s="231"/>
      <c r="I255" s="250"/>
      <c r="J255" s="230"/>
      <c r="K255" s="231"/>
      <c r="L255" s="82"/>
      <c r="M255" s="69"/>
      <c r="N255" s="62"/>
    </row>
    <row r="256" spans="1:15" ht="15" customHeight="1" x14ac:dyDescent="0.25">
      <c r="A256" s="62"/>
      <c r="B256" s="67"/>
      <c r="C256" s="83"/>
      <c r="D256" s="105">
        <v>1</v>
      </c>
      <c r="E256" s="281" t="s">
        <v>141</v>
      </c>
      <c r="F256" s="282"/>
      <c r="G256" s="279">
        <v>0</v>
      </c>
      <c r="H256" s="280"/>
      <c r="I256" s="106">
        <v>1.1550000000000002E-3</v>
      </c>
      <c r="J256" s="232" t="str">
        <f>IF(ISERROR(E256*G256*I256),"-",E256*G256*I256)</f>
        <v>-</v>
      </c>
      <c r="K256" s="233"/>
      <c r="L256" s="107"/>
      <c r="M256" s="69"/>
      <c r="N256" s="62"/>
    </row>
    <row r="257" spans="1:14" ht="15" customHeight="1" x14ac:dyDescent="0.25">
      <c r="A257" s="62"/>
      <c r="B257" s="67"/>
      <c r="C257" s="83"/>
      <c r="D257" s="105">
        <v>2</v>
      </c>
      <c r="E257" s="281" t="s">
        <v>141</v>
      </c>
      <c r="F257" s="282"/>
      <c r="G257" s="279">
        <v>0</v>
      </c>
      <c r="H257" s="280"/>
      <c r="I257" s="106">
        <v>1.3699999999999999E-3</v>
      </c>
      <c r="J257" s="232" t="str">
        <f>IF(ISERROR(E257*G257*I257),"-",E257*G257*I257)</f>
        <v>-</v>
      </c>
      <c r="K257" s="233"/>
      <c r="L257" s="107"/>
      <c r="M257" s="69"/>
      <c r="N257" s="62"/>
    </row>
    <row r="258" spans="1:14" ht="15" customHeight="1" thickBot="1" x14ac:dyDescent="0.3">
      <c r="A258" s="62"/>
      <c r="B258" s="67"/>
      <c r="C258" s="83"/>
      <c r="D258" s="108">
        <v>3</v>
      </c>
      <c r="E258" s="251" t="s">
        <v>141</v>
      </c>
      <c r="F258" s="252"/>
      <c r="G258" s="279">
        <v>0</v>
      </c>
      <c r="H258" s="280"/>
      <c r="I258" s="109">
        <v>1.5E-3</v>
      </c>
      <c r="J258" s="236" t="str">
        <f>IF(ISERROR(E258*G258*I258),"-",E258*G258*I258)</f>
        <v>-</v>
      </c>
      <c r="K258" s="237"/>
      <c r="L258" s="107"/>
      <c r="M258" s="69"/>
      <c r="N258" s="62"/>
    </row>
    <row r="259" spans="1:14" ht="15" customHeight="1" thickTop="1" x14ac:dyDescent="0.25">
      <c r="A259" s="62"/>
      <c r="B259" s="67"/>
      <c r="C259" s="83"/>
      <c r="D259" s="244" t="s">
        <v>172</v>
      </c>
      <c r="E259" s="245"/>
      <c r="F259" s="245"/>
      <c r="G259" s="245"/>
      <c r="H259" s="245"/>
      <c r="I259" s="246"/>
      <c r="J259" s="242">
        <f>IF(O251=TRUE,SUM(J256,J257,J258)*1.05,SUM(J256,J257,J258))</f>
        <v>0</v>
      </c>
      <c r="K259" s="243"/>
      <c r="L259" s="107"/>
      <c r="M259" s="69"/>
      <c r="N259" s="62"/>
    </row>
    <row r="260" spans="1:14" ht="9" customHeight="1" x14ac:dyDescent="0.25">
      <c r="A260" s="62"/>
      <c r="B260" s="67"/>
      <c r="C260" s="83"/>
      <c r="D260" s="110"/>
      <c r="E260" s="110"/>
      <c r="F260" s="110"/>
      <c r="G260" s="110"/>
      <c r="H260" s="110"/>
      <c r="I260" s="110"/>
      <c r="J260" s="110"/>
      <c r="K260" s="110"/>
      <c r="L260" s="107"/>
      <c r="M260" s="69"/>
      <c r="N260" s="62"/>
    </row>
    <row r="261" spans="1:14" ht="15" customHeight="1" x14ac:dyDescent="0.25">
      <c r="A261" s="62"/>
      <c r="B261" s="67"/>
      <c r="C261" s="267" t="s">
        <v>170</v>
      </c>
      <c r="D261" s="268"/>
      <c r="E261" s="268"/>
      <c r="F261" s="268"/>
      <c r="G261" s="71"/>
      <c r="H261" s="71"/>
      <c r="I261" s="71"/>
      <c r="J261" s="71"/>
      <c r="K261" s="71"/>
      <c r="L261" s="107"/>
      <c r="M261" s="69"/>
      <c r="N261" s="62"/>
    </row>
    <row r="262" spans="1:14" ht="9.75" customHeight="1" x14ac:dyDescent="0.25">
      <c r="A262" s="62"/>
      <c r="B262" s="67"/>
      <c r="C262" s="90"/>
      <c r="D262" s="91"/>
      <c r="E262" s="91"/>
      <c r="F262" s="91"/>
      <c r="G262" s="71"/>
      <c r="H262" s="71"/>
      <c r="I262" s="71"/>
      <c r="J262" s="71"/>
      <c r="K262" s="71"/>
      <c r="L262" s="107"/>
      <c r="M262" s="69"/>
      <c r="N262" s="62"/>
    </row>
    <row r="263" spans="1:14" ht="15" customHeight="1" x14ac:dyDescent="0.25">
      <c r="A263" s="62"/>
      <c r="B263" s="67"/>
      <c r="C263" s="104"/>
      <c r="D263" s="259" t="s">
        <v>177</v>
      </c>
      <c r="E263" s="228" t="s">
        <v>176</v>
      </c>
      <c r="F263" s="229"/>
      <c r="G263" s="228" t="s">
        <v>178</v>
      </c>
      <c r="H263" s="229"/>
      <c r="I263" s="111" t="s">
        <v>179</v>
      </c>
      <c r="J263" s="228" t="s">
        <v>181</v>
      </c>
      <c r="K263" s="229"/>
      <c r="L263" s="107"/>
      <c r="M263" s="69"/>
      <c r="N263" s="62"/>
    </row>
    <row r="264" spans="1:14" ht="15" customHeight="1" x14ac:dyDescent="0.25">
      <c r="A264" s="62"/>
      <c r="B264" s="67"/>
      <c r="C264" s="104"/>
      <c r="D264" s="250"/>
      <c r="E264" s="230"/>
      <c r="F264" s="231"/>
      <c r="G264" s="230"/>
      <c r="H264" s="231"/>
      <c r="I264" s="112" t="s">
        <v>180</v>
      </c>
      <c r="J264" s="230"/>
      <c r="K264" s="231"/>
      <c r="L264" s="107"/>
      <c r="M264" s="69"/>
      <c r="N264" s="62"/>
    </row>
    <row r="265" spans="1:14" ht="15" customHeight="1" x14ac:dyDescent="0.25">
      <c r="A265" s="62"/>
      <c r="B265" s="67"/>
      <c r="C265" s="83"/>
      <c r="D265" s="105">
        <v>1</v>
      </c>
      <c r="E265" s="238" t="s">
        <v>143</v>
      </c>
      <c r="F265" s="239"/>
      <c r="G265" s="234">
        <f>G256</f>
        <v>0</v>
      </c>
      <c r="H265" s="235"/>
      <c r="I265" s="113" t="e">
        <f>#N/A</f>
        <v>#N/A</v>
      </c>
      <c r="J265" s="232" t="str">
        <f>IF(ISERROR(G265*I265),"-",G265*I265)</f>
        <v>-</v>
      </c>
      <c r="K265" s="233"/>
      <c r="L265" s="107"/>
      <c r="M265" s="69"/>
      <c r="N265" s="62"/>
    </row>
    <row r="266" spans="1:14" ht="15" customHeight="1" x14ac:dyDescent="0.25">
      <c r="A266" s="62"/>
      <c r="B266" s="67"/>
      <c r="C266" s="83"/>
      <c r="D266" s="105">
        <v>2</v>
      </c>
      <c r="E266" s="238" t="s">
        <v>143</v>
      </c>
      <c r="F266" s="239"/>
      <c r="G266" s="234">
        <f>G257</f>
        <v>0</v>
      </c>
      <c r="H266" s="235"/>
      <c r="I266" s="113" t="e">
        <f>#N/A</f>
        <v>#N/A</v>
      </c>
      <c r="J266" s="232" t="str">
        <f>IF(ISERROR(G266*I266),"-",G266*I266)</f>
        <v>-</v>
      </c>
      <c r="K266" s="233"/>
      <c r="L266" s="107"/>
      <c r="M266" s="69"/>
      <c r="N266" s="62"/>
    </row>
    <row r="267" spans="1:14" ht="15" customHeight="1" thickBot="1" x14ac:dyDescent="0.3">
      <c r="A267" s="62"/>
      <c r="B267" s="67"/>
      <c r="C267" s="83"/>
      <c r="D267" s="108">
        <v>3</v>
      </c>
      <c r="E267" s="238" t="s">
        <v>143</v>
      </c>
      <c r="F267" s="239"/>
      <c r="G267" s="234">
        <f>G258</f>
        <v>0</v>
      </c>
      <c r="H267" s="235"/>
      <c r="I267" s="113" t="e">
        <f>#N/A</f>
        <v>#N/A</v>
      </c>
      <c r="J267" s="236" t="str">
        <f>IF(ISERROR(G267*I267),"-",G267*I267)</f>
        <v>-</v>
      </c>
      <c r="K267" s="237"/>
      <c r="L267" s="107"/>
      <c r="M267" s="69"/>
      <c r="N267" s="62"/>
    </row>
    <row r="268" spans="1:14" ht="15" customHeight="1" thickTop="1" x14ac:dyDescent="0.25">
      <c r="A268" s="62"/>
      <c r="B268" s="67"/>
      <c r="C268" s="83"/>
      <c r="D268" s="244" t="s">
        <v>172</v>
      </c>
      <c r="E268" s="245"/>
      <c r="F268" s="245"/>
      <c r="G268" s="245"/>
      <c r="H268" s="245"/>
      <c r="I268" s="246"/>
      <c r="J268" s="242">
        <f>IF(O251=TRUE,SUM(J265,J266,J267)*1.05,SUM(J265,J266,J267))</f>
        <v>0</v>
      </c>
      <c r="K268" s="243"/>
      <c r="L268" s="107"/>
      <c r="M268" s="69"/>
      <c r="N268" s="62"/>
    </row>
    <row r="269" spans="1:14" ht="15" customHeight="1" thickBot="1" x14ac:dyDescent="0.3">
      <c r="A269" s="62"/>
      <c r="B269" s="67"/>
      <c r="C269" s="83"/>
      <c r="D269" s="114"/>
      <c r="E269" s="115"/>
      <c r="F269" s="115"/>
      <c r="G269" s="115"/>
      <c r="H269" s="115"/>
      <c r="I269" s="115"/>
      <c r="J269" s="116"/>
      <c r="K269" s="116"/>
      <c r="L269" s="107"/>
      <c r="M269" s="69"/>
      <c r="N269" s="62"/>
    </row>
    <row r="270" spans="1:14" ht="15" customHeight="1" thickBot="1" x14ac:dyDescent="0.3">
      <c r="A270" s="62"/>
      <c r="B270" s="67"/>
      <c r="C270" s="83"/>
      <c r="D270" s="224" t="s">
        <v>175</v>
      </c>
      <c r="E270" s="224"/>
      <c r="F270" s="224"/>
      <c r="G270" s="224"/>
      <c r="H270" s="224"/>
      <c r="I270" s="224"/>
      <c r="J270" s="240">
        <f>IF($E$57&gt;=2,J259+J268,"Not Applicable")</f>
        <v>0</v>
      </c>
      <c r="K270" s="241"/>
      <c r="L270" s="107"/>
      <c r="M270" s="69"/>
      <c r="N270" s="62"/>
    </row>
    <row r="271" spans="1:14" ht="15" customHeight="1" thickBot="1" x14ac:dyDescent="0.3">
      <c r="A271" s="62"/>
      <c r="B271" s="67"/>
      <c r="C271" s="122"/>
      <c r="D271" s="123"/>
      <c r="E271" s="123"/>
      <c r="F271" s="123"/>
      <c r="G271" s="123"/>
      <c r="H271" s="123"/>
      <c r="I271" s="123"/>
      <c r="J271" s="123"/>
      <c r="K271" s="123"/>
      <c r="L271" s="124"/>
      <c r="M271" s="69"/>
      <c r="N271" s="62"/>
    </row>
    <row r="272" spans="1:14" ht="15" customHeight="1" thickBot="1" x14ac:dyDescent="0.3">
      <c r="A272" s="62"/>
      <c r="B272" s="135"/>
      <c r="C272" s="151"/>
      <c r="D272" s="151"/>
      <c r="E272" s="151"/>
      <c r="F272" s="151"/>
      <c r="G272" s="151"/>
      <c r="H272" s="151"/>
      <c r="I272" s="151"/>
      <c r="J272" s="151"/>
      <c r="K272" s="151"/>
      <c r="L272" s="151"/>
      <c r="M272" s="138"/>
      <c r="N272" s="62"/>
    </row>
    <row r="273" spans="1:14" ht="15" customHeight="1" thickTop="1" x14ac:dyDescent="0.25">
      <c r="A273" s="62"/>
      <c r="B273" s="65"/>
      <c r="C273" s="152"/>
      <c r="D273" s="152"/>
      <c r="E273" s="152"/>
      <c r="F273" s="152"/>
      <c r="G273" s="152"/>
      <c r="H273" s="152"/>
      <c r="I273" s="152"/>
      <c r="J273" s="152"/>
      <c r="K273" s="152"/>
      <c r="L273" s="152"/>
      <c r="M273" s="65"/>
      <c r="N273" s="62"/>
    </row>
    <row r="274" spans="1:14" ht="15" customHeight="1" thickBot="1" x14ac:dyDescent="0.3">
      <c r="A274" s="62"/>
      <c r="B274" s="149"/>
      <c r="C274" s="136"/>
      <c r="D274" s="136"/>
      <c r="E274" s="136"/>
      <c r="F274" s="136"/>
      <c r="G274" s="136"/>
      <c r="H274" s="136"/>
      <c r="I274" s="136"/>
      <c r="J274" s="136"/>
      <c r="K274" s="136"/>
      <c r="L274" s="136"/>
      <c r="M274" s="149"/>
      <c r="N274" s="62"/>
    </row>
    <row r="275" spans="1:14" ht="15" customHeight="1" thickTop="1" x14ac:dyDescent="0.25">
      <c r="A275" s="62"/>
      <c r="B275" s="67"/>
      <c r="C275" s="153"/>
      <c r="D275" s="154"/>
      <c r="E275" s="154"/>
      <c r="F275" s="154"/>
      <c r="G275" s="154"/>
      <c r="H275" s="154"/>
      <c r="I275" s="154"/>
      <c r="J275" s="154"/>
      <c r="K275" s="154"/>
      <c r="L275" s="154"/>
      <c r="M275" s="69"/>
      <c r="N275" s="62"/>
    </row>
    <row r="276" spans="1:14" ht="18" customHeight="1" x14ac:dyDescent="0.25">
      <c r="A276" s="62"/>
      <c r="B276" s="67"/>
      <c r="C276" s="254" t="s">
        <v>198</v>
      </c>
      <c r="D276" s="255"/>
      <c r="E276" s="255"/>
      <c r="F276" s="255"/>
      <c r="G276" s="255"/>
      <c r="H276" s="255"/>
      <c r="I276" s="255"/>
      <c r="J276" s="255"/>
      <c r="K276" s="255"/>
      <c r="L276" s="256"/>
      <c r="M276" s="69"/>
      <c r="N276" s="62"/>
    </row>
    <row r="277" spans="1:14" ht="6" customHeight="1" x14ac:dyDescent="0.25">
      <c r="A277" s="62"/>
      <c r="B277" s="67"/>
      <c r="C277" s="83"/>
      <c r="D277" s="71"/>
      <c r="E277" s="71"/>
      <c r="F277" s="71"/>
      <c r="G277" s="71"/>
      <c r="H277" s="71"/>
      <c r="I277" s="71"/>
      <c r="J277" s="71"/>
      <c r="K277" s="71"/>
      <c r="L277" s="82"/>
      <c r="M277" s="69"/>
      <c r="N277" s="62"/>
    </row>
    <row r="278" spans="1:14" ht="15" customHeight="1" x14ac:dyDescent="0.25">
      <c r="A278" s="62"/>
      <c r="B278" s="67"/>
      <c r="C278" s="212" t="s">
        <v>47</v>
      </c>
      <c r="D278" s="213"/>
      <c r="E278" s="257"/>
      <c r="F278" s="257"/>
      <c r="G278" s="257"/>
      <c r="H278" s="257"/>
      <c r="I278" s="257"/>
      <c r="J278" s="257"/>
      <c r="K278" s="257"/>
      <c r="L278" s="258"/>
      <c r="M278" s="69"/>
      <c r="N278" s="62"/>
    </row>
    <row r="279" spans="1:14" ht="6" customHeight="1" x14ac:dyDescent="0.25">
      <c r="A279" s="62"/>
      <c r="B279" s="67"/>
      <c r="C279" s="83"/>
      <c r="D279" s="71"/>
      <c r="E279" s="71"/>
      <c r="F279" s="71"/>
      <c r="G279" s="71"/>
      <c r="H279" s="71"/>
      <c r="I279" s="71"/>
      <c r="J279" s="71"/>
      <c r="K279" s="71"/>
      <c r="L279" s="82"/>
      <c r="M279" s="69"/>
      <c r="N279" s="62"/>
    </row>
    <row r="280" spans="1:14" ht="15" customHeight="1" x14ac:dyDescent="0.25">
      <c r="A280" s="62"/>
      <c r="B280" s="67"/>
      <c r="C280" s="202" t="s">
        <v>48</v>
      </c>
      <c r="D280" s="203"/>
      <c r="E280" s="203"/>
      <c r="F280" s="73"/>
      <c r="G280" s="73"/>
      <c r="H280" s="201" t="s">
        <v>10</v>
      </c>
      <c r="I280" s="201"/>
      <c r="J280" s="71"/>
      <c r="K280" s="201" t="s">
        <v>11</v>
      </c>
      <c r="L280" s="253"/>
      <c r="M280" s="69"/>
      <c r="N280" s="62"/>
    </row>
    <row r="281" spans="1:14" ht="6" customHeight="1" x14ac:dyDescent="0.25">
      <c r="A281" s="62"/>
      <c r="B281" s="67"/>
      <c r="C281" s="72"/>
      <c r="D281" s="73"/>
      <c r="E281" s="73"/>
      <c r="F281" s="73"/>
      <c r="G281" s="73"/>
      <c r="H281" s="73"/>
      <c r="I281" s="73"/>
      <c r="J281" s="73"/>
      <c r="K281" s="73"/>
      <c r="L281" s="74"/>
      <c r="M281" s="69"/>
      <c r="N281" s="62"/>
    </row>
    <row r="282" spans="1:14" ht="15" customHeight="1" x14ac:dyDescent="0.25">
      <c r="A282" s="62"/>
      <c r="B282" s="67"/>
      <c r="C282" s="212" t="s">
        <v>49</v>
      </c>
      <c r="D282" s="213"/>
      <c r="E282" s="213"/>
      <c r="F282" s="213"/>
      <c r="G282" s="213"/>
      <c r="H282" s="213"/>
      <c r="I282" s="73"/>
      <c r="J282" s="73"/>
      <c r="K282" s="73"/>
      <c r="L282" s="74"/>
      <c r="M282" s="69"/>
      <c r="N282" s="62"/>
    </row>
    <row r="283" spans="1:14" ht="6" customHeight="1" x14ac:dyDescent="0.25">
      <c r="A283" s="62"/>
      <c r="B283" s="67"/>
      <c r="C283" s="72"/>
      <c r="D283" s="73"/>
      <c r="E283" s="73"/>
      <c r="F283" s="73"/>
      <c r="G283" s="73"/>
      <c r="H283" s="73"/>
      <c r="I283" s="73"/>
      <c r="J283" s="73"/>
      <c r="K283" s="73"/>
      <c r="L283" s="74"/>
      <c r="M283" s="69"/>
      <c r="N283" s="62"/>
    </row>
    <row r="284" spans="1:14" ht="15" customHeight="1" x14ac:dyDescent="0.25">
      <c r="A284" s="62"/>
      <c r="B284" s="67"/>
      <c r="C284" s="72"/>
      <c r="D284" s="73" t="s">
        <v>8</v>
      </c>
      <c r="E284" s="73"/>
      <c r="F284" s="73" t="s">
        <v>9</v>
      </c>
      <c r="G284" s="73"/>
      <c r="H284" s="73"/>
      <c r="I284" s="73"/>
      <c r="J284" s="73"/>
      <c r="K284" s="73"/>
      <c r="L284" s="74"/>
      <c r="M284" s="69"/>
      <c r="N284" s="62"/>
    </row>
    <row r="285" spans="1:14" ht="6" customHeight="1" x14ac:dyDescent="0.25">
      <c r="A285" s="62"/>
      <c r="B285" s="67"/>
      <c r="C285" s="72"/>
      <c r="D285" s="73"/>
      <c r="E285" s="73"/>
      <c r="F285" s="73"/>
      <c r="G285" s="73"/>
      <c r="H285" s="73"/>
      <c r="I285" s="73"/>
      <c r="J285" s="73"/>
      <c r="K285" s="73"/>
      <c r="L285" s="74"/>
      <c r="M285" s="69"/>
      <c r="N285" s="62"/>
    </row>
    <row r="286" spans="1:14" ht="15" customHeight="1" x14ac:dyDescent="0.25">
      <c r="A286" s="62"/>
      <c r="B286" s="67"/>
      <c r="C286" s="212" t="s">
        <v>12</v>
      </c>
      <c r="D286" s="213"/>
      <c r="E286" s="213"/>
      <c r="F286" s="213"/>
      <c r="G286" s="213"/>
      <c r="H286" s="213"/>
      <c r="I286" s="213"/>
      <c r="J286" s="213"/>
      <c r="K286" s="73"/>
      <c r="L286" s="74"/>
      <c r="M286" s="69"/>
      <c r="N286" s="62"/>
    </row>
    <row r="287" spans="1:14" ht="15" customHeight="1" x14ac:dyDescent="0.25">
      <c r="A287" s="62"/>
      <c r="B287" s="67"/>
      <c r="C287" s="215"/>
      <c r="D287" s="196"/>
      <c r="E287" s="196"/>
      <c r="F287" s="196"/>
      <c r="G287" s="196"/>
      <c r="H287" s="196"/>
      <c r="I287" s="196"/>
      <c r="J287" s="196"/>
      <c r="K287" s="196"/>
      <c r="L287" s="197"/>
      <c r="M287" s="69"/>
      <c r="N287" s="62"/>
    </row>
    <row r="288" spans="1:14" ht="15" customHeight="1" x14ac:dyDescent="0.25">
      <c r="A288" s="62"/>
      <c r="B288" s="67"/>
      <c r="C288" s="215"/>
      <c r="D288" s="196"/>
      <c r="E288" s="196"/>
      <c r="F288" s="196"/>
      <c r="G288" s="196"/>
      <c r="H288" s="196"/>
      <c r="I288" s="196"/>
      <c r="J288" s="196"/>
      <c r="K288" s="196"/>
      <c r="L288" s="197"/>
      <c r="M288" s="69"/>
      <c r="N288" s="62"/>
    </row>
    <row r="289" spans="1:14" ht="6" customHeight="1" x14ac:dyDescent="0.25">
      <c r="A289" s="62"/>
      <c r="B289" s="67"/>
      <c r="C289" s="85"/>
      <c r="D289" s="86"/>
      <c r="E289" s="86"/>
      <c r="F289" s="86"/>
      <c r="G289" s="86"/>
      <c r="H289" s="86"/>
      <c r="I289" s="87"/>
      <c r="J289" s="87"/>
      <c r="K289" s="87"/>
      <c r="L289" s="88"/>
      <c r="M289" s="69"/>
      <c r="N289" s="62"/>
    </row>
    <row r="290" spans="1:14" ht="15" customHeight="1" x14ac:dyDescent="0.25">
      <c r="A290" s="62"/>
      <c r="B290" s="67"/>
      <c r="C290" s="202" t="s">
        <v>147</v>
      </c>
      <c r="D290" s="203"/>
      <c r="E290" s="203"/>
      <c r="F290" s="196"/>
      <c r="G290" s="196"/>
      <c r="H290" s="196"/>
      <c r="I290" s="196"/>
      <c r="J290" s="196"/>
      <c r="K290" s="196"/>
      <c r="L290" s="197"/>
      <c r="M290" s="69"/>
      <c r="N290" s="62"/>
    </row>
    <row r="291" spans="1:14" ht="6" customHeight="1" x14ac:dyDescent="0.25">
      <c r="A291" s="62"/>
      <c r="B291" s="67"/>
      <c r="C291" s="84"/>
      <c r="D291" s="80"/>
      <c r="E291" s="80"/>
      <c r="F291" s="80"/>
      <c r="G291" s="80"/>
      <c r="H291" s="80"/>
      <c r="I291" s="73"/>
      <c r="J291" s="73"/>
      <c r="K291" s="73"/>
      <c r="L291" s="74"/>
      <c r="M291" s="69"/>
      <c r="N291" s="62"/>
    </row>
    <row r="292" spans="1:14" ht="15" customHeight="1" x14ac:dyDescent="0.25">
      <c r="A292" s="62"/>
      <c r="B292" s="67"/>
      <c r="C292" s="260" t="s">
        <v>227</v>
      </c>
      <c r="D292" s="261"/>
      <c r="E292" s="261"/>
      <c r="F292" s="89"/>
      <c r="G292" s="71"/>
      <c r="H292" s="71"/>
      <c r="I292" s="71"/>
      <c r="J292" s="71"/>
      <c r="K292" s="71"/>
      <c r="L292" s="82"/>
      <c r="M292" s="69"/>
      <c r="N292" s="62"/>
    </row>
    <row r="293" spans="1:14" ht="6" customHeight="1" x14ac:dyDescent="0.25">
      <c r="A293" s="62"/>
      <c r="B293" s="67"/>
      <c r="C293" s="90"/>
      <c r="D293" s="91"/>
      <c r="E293" s="91"/>
      <c r="F293" s="91"/>
      <c r="G293" s="71"/>
      <c r="H293" s="71"/>
      <c r="I293" s="71"/>
      <c r="J293" s="71"/>
      <c r="K293" s="71"/>
      <c r="L293" s="82"/>
      <c r="M293" s="69"/>
      <c r="N293" s="62"/>
    </row>
    <row r="294" spans="1:14" ht="15" customHeight="1" x14ac:dyDescent="0.25">
      <c r="A294" s="62"/>
      <c r="B294" s="67"/>
      <c r="C294" s="83"/>
      <c r="D294" s="71"/>
      <c r="E294" s="71"/>
      <c r="F294" s="71"/>
      <c r="G294" s="224" t="s">
        <v>153</v>
      </c>
      <c r="H294" s="224"/>
      <c r="I294" s="71"/>
      <c r="J294" s="71"/>
      <c r="K294" s="71"/>
      <c r="L294" s="82"/>
      <c r="M294" s="69"/>
      <c r="N294" s="62"/>
    </row>
    <row r="295" spans="1:14" ht="6" customHeight="1" x14ac:dyDescent="0.25">
      <c r="A295" s="62"/>
      <c r="B295" s="67"/>
      <c r="C295" s="83"/>
      <c r="D295" s="71"/>
      <c r="E295" s="71"/>
      <c r="F295" s="71"/>
      <c r="G295" s="71"/>
      <c r="H295" s="71"/>
      <c r="I295" s="71"/>
      <c r="J295" s="71"/>
      <c r="K295" s="71"/>
      <c r="L295" s="82"/>
      <c r="M295" s="69"/>
      <c r="N295" s="62"/>
    </row>
    <row r="296" spans="1:14" ht="15" customHeight="1" x14ac:dyDescent="0.25">
      <c r="A296" s="62"/>
      <c r="B296" s="67"/>
      <c r="C296" s="83"/>
      <c r="D296" s="201" t="s">
        <v>155</v>
      </c>
      <c r="E296" s="201"/>
      <c r="F296" s="71"/>
      <c r="G296" s="263" t="str">
        <f>IF($E$57&gt;=3,"Please Enter Value","Not Applicable")</f>
        <v>Please Enter Value</v>
      </c>
      <c r="H296" s="264"/>
      <c r="I296" s="71"/>
      <c r="J296" s="71"/>
      <c r="K296" s="71"/>
      <c r="L296" s="82"/>
      <c r="M296" s="69"/>
      <c r="N296" s="62"/>
    </row>
    <row r="297" spans="1:14" ht="6" customHeight="1" x14ac:dyDescent="0.25">
      <c r="A297" s="62"/>
      <c r="B297" s="67"/>
      <c r="C297" s="83"/>
      <c r="D297" s="71"/>
      <c r="E297" s="71"/>
      <c r="F297" s="71"/>
      <c r="G297" s="71"/>
      <c r="H297" s="71"/>
      <c r="I297" s="71"/>
      <c r="J297" s="71"/>
      <c r="K297" s="71"/>
      <c r="L297" s="82"/>
      <c r="M297" s="69"/>
      <c r="N297" s="62"/>
    </row>
    <row r="298" spans="1:14" ht="15" customHeight="1" x14ac:dyDescent="0.25">
      <c r="A298" s="62"/>
      <c r="B298" s="67"/>
      <c r="C298" s="83"/>
      <c r="D298" s="201" t="s">
        <v>156</v>
      </c>
      <c r="E298" s="201"/>
      <c r="F298" s="71"/>
      <c r="G298" s="263" t="str">
        <f>IF($E$57&gt;=3,"Please Enter Value","Not Applicable")</f>
        <v>Please Enter Value</v>
      </c>
      <c r="H298" s="264"/>
      <c r="I298" s="71"/>
      <c r="J298" s="71"/>
      <c r="K298" s="71"/>
      <c r="L298" s="82"/>
      <c r="M298" s="69"/>
      <c r="N298" s="62"/>
    </row>
    <row r="299" spans="1:14" ht="6" customHeight="1" x14ac:dyDescent="0.25">
      <c r="A299" s="62"/>
      <c r="B299" s="67"/>
      <c r="C299" s="83"/>
      <c r="D299" s="71"/>
      <c r="E299" s="71"/>
      <c r="F299" s="71"/>
      <c r="G299" s="71"/>
      <c r="H299" s="71"/>
      <c r="I299" s="71"/>
      <c r="J299" s="71"/>
      <c r="K299" s="71"/>
      <c r="L299" s="82"/>
      <c r="M299" s="69"/>
      <c r="N299" s="62"/>
    </row>
    <row r="300" spans="1:14" ht="15" customHeight="1" x14ac:dyDescent="0.25">
      <c r="A300" s="62"/>
      <c r="B300" s="67"/>
      <c r="C300" s="83"/>
      <c r="D300" s="201" t="s">
        <v>157</v>
      </c>
      <c r="E300" s="201"/>
      <c r="F300" s="71"/>
      <c r="G300" s="263" t="str">
        <f>IF($E$57&gt;=3,"Please Enter Value","Not Applicable")</f>
        <v>Please Enter Value</v>
      </c>
      <c r="H300" s="264"/>
      <c r="I300" s="71"/>
      <c r="J300" s="71"/>
      <c r="K300" s="71"/>
      <c r="L300" s="82"/>
      <c r="M300" s="69"/>
      <c r="N300" s="62"/>
    </row>
    <row r="301" spans="1:14" ht="6" customHeight="1" x14ac:dyDescent="0.25">
      <c r="A301" s="62"/>
      <c r="B301" s="67"/>
      <c r="C301" s="83"/>
      <c r="D301" s="71"/>
      <c r="E301" s="71"/>
      <c r="F301" s="71"/>
      <c r="G301" s="71"/>
      <c r="H301" s="71"/>
      <c r="I301" s="71"/>
      <c r="J301" s="71"/>
      <c r="K301" s="71"/>
      <c r="L301" s="82"/>
      <c r="M301" s="69"/>
      <c r="N301" s="62"/>
    </row>
    <row r="302" spans="1:14" ht="15" customHeight="1" x14ac:dyDescent="0.25">
      <c r="A302" s="62"/>
      <c r="B302" s="67"/>
      <c r="C302" s="83"/>
      <c r="D302" s="201" t="s">
        <v>158</v>
      </c>
      <c r="E302" s="201"/>
      <c r="F302" s="71"/>
      <c r="G302" s="263" t="str">
        <f>IF($E$57&gt;=3,"Please Enter Value","Not Applicable")</f>
        <v>Please Enter Value</v>
      </c>
      <c r="H302" s="264"/>
      <c r="I302" s="71"/>
      <c r="J302" s="71"/>
      <c r="K302" s="71"/>
      <c r="L302" s="82"/>
      <c r="M302" s="69"/>
      <c r="N302" s="62"/>
    </row>
    <row r="303" spans="1:14" ht="6" customHeight="1" x14ac:dyDescent="0.25">
      <c r="A303" s="62"/>
      <c r="B303" s="67"/>
      <c r="C303" s="83"/>
      <c r="D303" s="71"/>
      <c r="E303" s="71"/>
      <c r="F303" s="71"/>
      <c r="G303" s="71"/>
      <c r="H303" s="71"/>
      <c r="I303" s="71"/>
      <c r="J303" s="71"/>
      <c r="K303" s="71"/>
      <c r="L303" s="82"/>
      <c r="M303" s="69"/>
      <c r="N303" s="62"/>
    </row>
    <row r="304" spans="1:14" ht="15" customHeight="1" x14ac:dyDescent="0.25">
      <c r="A304" s="62"/>
      <c r="B304" s="67"/>
      <c r="C304" s="83"/>
      <c r="D304" s="71"/>
      <c r="E304" s="71"/>
      <c r="F304" s="71"/>
      <c r="G304" s="224" t="s">
        <v>160</v>
      </c>
      <c r="H304" s="224"/>
      <c r="I304" s="71"/>
      <c r="J304" s="79" t="s">
        <v>154</v>
      </c>
      <c r="K304" s="79"/>
      <c r="L304" s="171"/>
      <c r="M304" s="69"/>
      <c r="N304" s="62"/>
    </row>
    <row r="305" spans="1:14" ht="6" customHeight="1" x14ac:dyDescent="0.25">
      <c r="A305" s="62"/>
      <c r="B305" s="67"/>
      <c r="C305" s="83"/>
      <c r="D305" s="71"/>
      <c r="E305" s="71"/>
      <c r="F305" s="71"/>
      <c r="G305" s="92"/>
      <c r="H305" s="92"/>
      <c r="I305" s="71"/>
      <c r="J305" s="93"/>
      <c r="K305" s="93"/>
      <c r="L305" s="82"/>
      <c r="M305" s="69"/>
      <c r="N305" s="62"/>
    </row>
    <row r="306" spans="1:14" ht="15" customHeight="1" x14ac:dyDescent="0.25">
      <c r="A306" s="62"/>
      <c r="B306" s="67"/>
      <c r="C306" s="83"/>
      <c r="D306" s="201" t="s">
        <v>159</v>
      </c>
      <c r="E306" s="201"/>
      <c r="F306" s="71"/>
      <c r="G306" s="271">
        <f>SUM(G296,G298,G300,G302)</f>
        <v>0</v>
      </c>
      <c r="H306" s="272"/>
      <c r="I306" s="71"/>
      <c r="J306" s="276" t="e">
        <f>#N/A</f>
        <v>#N/A</v>
      </c>
      <c r="K306" s="277"/>
      <c r="L306" s="82"/>
      <c r="M306" s="69"/>
      <c r="N306" s="62"/>
    </row>
    <row r="307" spans="1:14" ht="6" customHeight="1" x14ac:dyDescent="0.25">
      <c r="A307" s="62"/>
      <c r="B307" s="67"/>
      <c r="C307" s="83"/>
      <c r="D307" s="114"/>
      <c r="E307" s="114"/>
      <c r="F307" s="71"/>
      <c r="G307" s="61"/>
      <c r="H307" s="61"/>
      <c r="I307" s="71"/>
      <c r="J307" s="167"/>
      <c r="K307" s="167"/>
      <c r="L307" s="82"/>
      <c r="M307" s="69"/>
      <c r="N307" s="62"/>
    </row>
    <row r="308" spans="1:14" ht="15" customHeight="1" x14ac:dyDescent="0.25">
      <c r="A308" s="62"/>
      <c r="B308" s="67"/>
      <c r="C308" s="193" t="s">
        <v>183</v>
      </c>
      <c r="D308" s="194"/>
      <c r="E308" s="194"/>
      <c r="F308" s="194"/>
      <c r="G308" s="194"/>
      <c r="H308" s="194"/>
      <c r="I308" s="194"/>
      <c r="J308" s="194"/>
      <c r="K308" s="194"/>
      <c r="L308" s="195"/>
      <c r="M308" s="69"/>
      <c r="N308" s="62"/>
    </row>
    <row r="309" spans="1:14" ht="9" customHeight="1" x14ac:dyDescent="0.25">
      <c r="A309" s="62"/>
      <c r="B309" s="67"/>
      <c r="C309" s="95"/>
      <c r="D309" s="96"/>
      <c r="E309" s="96"/>
      <c r="F309" s="96"/>
      <c r="G309" s="96"/>
      <c r="H309" s="96"/>
      <c r="I309" s="96"/>
      <c r="J309" s="96"/>
      <c r="K309" s="96"/>
      <c r="L309" s="97"/>
      <c r="M309" s="69"/>
      <c r="N309" s="62"/>
    </row>
    <row r="310" spans="1:14" ht="9" customHeight="1" x14ac:dyDescent="0.25">
      <c r="A310" s="62"/>
      <c r="B310" s="67"/>
      <c r="C310" s="72"/>
      <c r="D310" s="73"/>
      <c r="E310" s="73"/>
      <c r="F310" s="73"/>
      <c r="G310" s="73"/>
      <c r="H310" s="73"/>
      <c r="I310" s="73"/>
      <c r="J310" s="165"/>
      <c r="K310" s="165"/>
      <c r="L310" s="74"/>
      <c r="M310" s="69"/>
      <c r="N310" s="62"/>
    </row>
    <row r="311" spans="1:14" ht="15" customHeight="1" x14ac:dyDescent="0.25">
      <c r="A311" s="62"/>
      <c r="B311" s="67"/>
      <c r="C311" s="260" t="s">
        <v>233</v>
      </c>
      <c r="D311" s="261"/>
      <c r="E311" s="261"/>
      <c r="F311" s="89"/>
      <c r="G311" s="71"/>
      <c r="H311" s="71"/>
      <c r="I311" s="71"/>
      <c r="J311" s="71"/>
      <c r="K311" s="71"/>
      <c r="L311" s="82"/>
      <c r="M311" s="69"/>
      <c r="N311" s="62"/>
    </row>
    <row r="312" spans="1:14" ht="6" customHeight="1" x14ac:dyDescent="0.25">
      <c r="A312" s="62"/>
      <c r="B312" s="67"/>
      <c r="C312" s="90"/>
      <c r="D312" s="91"/>
      <c r="E312" s="91"/>
      <c r="F312" s="91"/>
      <c r="G312" s="71"/>
      <c r="H312" s="71"/>
      <c r="I312" s="71"/>
      <c r="J312" s="71"/>
      <c r="K312" s="71"/>
      <c r="L312" s="82"/>
      <c r="M312" s="69"/>
      <c r="N312" s="62"/>
    </row>
    <row r="313" spans="1:14" ht="15" customHeight="1" x14ac:dyDescent="0.25">
      <c r="A313" s="62"/>
      <c r="B313" s="67"/>
      <c r="C313" s="83"/>
      <c r="D313" s="71"/>
      <c r="E313" s="71"/>
      <c r="F313" s="71"/>
      <c r="G313" s="224" t="s">
        <v>153</v>
      </c>
      <c r="H313" s="224"/>
      <c r="I313" s="71"/>
      <c r="J313" s="71"/>
      <c r="K313" s="71"/>
      <c r="L313" s="82"/>
      <c r="M313" s="69"/>
      <c r="N313" s="62"/>
    </row>
    <row r="314" spans="1:14" ht="9" customHeight="1" x14ac:dyDescent="0.25">
      <c r="A314" s="62"/>
      <c r="B314" s="67"/>
      <c r="C314" s="83"/>
      <c r="D314" s="71"/>
      <c r="E314" s="71"/>
      <c r="F314" s="71"/>
      <c r="G314" s="71"/>
      <c r="H314" s="71"/>
      <c r="I314" s="71"/>
      <c r="J314" s="71"/>
      <c r="K314" s="71"/>
      <c r="L314" s="82"/>
      <c r="M314" s="69"/>
      <c r="N314" s="62"/>
    </row>
    <row r="315" spans="1:14" ht="15" customHeight="1" x14ac:dyDescent="0.25">
      <c r="A315" s="62"/>
      <c r="B315" s="67"/>
      <c r="C315" s="83"/>
      <c r="D315" s="201" t="s">
        <v>161</v>
      </c>
      <c r="E315" s="201"/>
      <c r="F315" s="71"/>
      <c r="G315" s="263">
        <f>IF(AND($C$64="Other",$E$57&gt;=3),"Please Enter Value",IF($E$57&gt;=3,$G$111,"Not Applicable"))</f>
        <v>50000000</v>
      </c>
      <c r="H315" s="264"/>
      <c r="I315" s="71"/>
      <c r="J315" s="71"/>
      <c r="K315" s="71"/>
      <c r="L315" s="82"/>
      <c r="M315" s="69"/>
      <c r="N315" s="62"/>
    </row>
    <row r="316" spans="1:14" ht="9" customHeight="1" x14ac:dyDescent="0.25">
      <c r="A316" s="62"/>
      <c r="B316" s="67"/>
      <c r="C316" s="83"/>
      <c r="D316" s="71"/>
      <c r="E316" s="71"/>
      <c r="F316" s="71"/>
      <c r="G316" s="71"/>
      <c r="H316" s="71"/>
      <c r="I316" s="71"/>
      <c r="J316" s="71"/>
      <c r="K316" s="71"/>
      <c r="L316" s="82"/>
      <c r="M316" s="69"/>
      <c r="N316" s="62"/>
    </row>
    <row r="317" spans="1:14" ht="15" customHeight="1" x14ac:dyDescent="0.25">
      <c r="A317" s="62"/>
      <c r="B317" s="67"/>
      <c r="C317" s="83"/>
      <c r="D317" s="201" t="s">
        <v>162</v>
      </c>
      <c r="E317" s="201"/>
      <c r="F317" s="71"/>
      <c r="G317" s="271">
        <f>IF($E$57&gt;=3,$G$113,"Not Applicable")</f>
        <v>30000000</v>
      </c>
      <c r="H317" s="272"/>
      <c r="I317" s="71"/>
      <c r="J317" s="71"/>
      <c r="K317" s="71"/>
      <c r="L317" s="82"/>
      <c r="M317" s="69"/>
      <c r="N317" s="62"/>
    </row>
    <row r="318" spans="1:14" ht="3" customHeight="1" x14ac:dyDescent="0.25">
      <c r="A318" s="62"/>
      <c r="B318" s="67"/>
      <c r="C318" s="83"/>
      <c r="D318" s="71"/>
      <c r="E318" s="71"/>
      <c r="F318" s="71"/>
      <c r="G318" s="71"/>
      <c r="H318" s="71"/>
      <c r="I318" s="71"/>
      <c r="J318" s="71"/>
      <c r="K318" s="71"/>
      <c r="L318" s="82"/>
      <c r="M318" s="69"/>
      <c r="N318" s="62"/>
    </row>
    <row r="319" spans="1:14" ht="15" customHeight="1" x14ac:dyDescent="0.25">
      <c r="A319" s="62"/>
      <c r="B319" s="67"/>
      <c r="C319" s="83"/>
      <c r="D319" s="71"/>
      <c r="E319" s="71"/>
      <c r="F319" s="71"/>
      <c r="G319" s="224" t="s">
        <v>160</v>
      </c>
      <c r="H319" s="224"/>
      <c r="I319" s="71"/>
      <c r="J319" s="79" t="s">
        <v>154</v>
      </c>
      <c r="K319" s="79"/>
      <c r="L319" s="171"/>
      <c r="M319" s="69"/>
      <c r="N319" s="62"/>
    </row>
    <row r="320" spans="1:14" ht="5.25" customHeight="1" x14ac:dyDescent="0.25">
      <c r="A320" s="62"/>
      <c r="B320" s="67"/>
      <c r="C320" s="83"/>
      <c r="D320" s="71"/>
      <c r="E320" s="71"/>
      <c r="F320" s="71"/>
      <c r="G320" s="92"/>
      <c r="H320" s="92"/>
      <c r="I320" s="71"/>
      <c r="J320" s="166"/>
      <c r="K320" s="166"/>
      <c r="L320" s="82"/>
      <c r="M320" s="69"/>
      <c r="N320" s="62"/>
    </row>
    <row r="321" spans="1:14" ht="15" customHeight="1" x14ac:dyDescent="0.25">
      <c r="A321" s="62"/>
      <c r="B321" s="67"/>
      <c r="C321" s="83"/>
      <c r="D321" s="201" t="s">
        <v>159</v>
      </c>
      <c r="E321" s="201"/>
      <c r="F321" s="71"/>
      <c r="G321" s="271">
        <f>SUM(G315,G317)</f>
        <v>80000000</v>
      </c>
      <c r="H321" s="272"/>
      <c r="I321" s="71"/>
      <c r="J321" s="276" t="e">
        <f>#N/A</f>
        <v>#N/A</v>
      </c>
      <c r="K321" s="277"/>
      <c r="L321" s="82"/>
      <c r="M321" s="69"/>
      <c r="N321" s="62"/>
    </row>
    <row r="322" spans="1:14" ht="9" customHeight="1" x14ac:dyDescent="0.25">
      <c r="A322" s="62"/>
      <c r="B322" s="67"/>
      <c r="C322" s="95"/>
      <c r="D322" s="96"/>
      <c r="E322" s="96"/>
      <c r="F322" s="96"/>
      <c r="G322" s="96"/>
      <c r="H322" s="96"/>
      <c r="I322" s="96"/>
      <c r="J322" s="96"/>
      <c r="K322" s="96"/>
      <c r="L322" s="97"/>
      <c r="M322" s="69"/>
      <c r="N322" s="62"/>
    </row>
    <row r="323" spans="1:14" ht="9" customHeight="1" x14ac:dyDescent="0.25">
      <c r="A323" s="62"/>
      <c r="B323" s="67"/>
      <c r="C323" s="72"/>
      <c r="D323" s="73"/>
      <c r="E323" s="73"/>
      <c r="F323" s="73"/>
      <c r="G323" s="73"/>
      <c r="H323" s="73"/>
      <c r="I323" s="73"/>
      <c r="J323" s="165"/>
      <c r="K323" s="165"/>
      <c r="L323" s="74"/>
      <c r="M323" s="69"/>
      <c r="N323" s="62"/>
    </row>
    <row r="324" spans="1:14" ht="15" customHeight="1" x14ac:dyDescent="0.25">
      <c r="A324" s="62"/>
      <c r="B324" s="67"/>
      <c r="C324" s="260" t="s">
        <v>229</v>
      </c>
      <c r="D324" s="261"/>
      <c r="E324" s="261"/>
      <c r="F324" s="261"/>
      <c r="G324" s="261"/>
      <c r="H324" s="261"/>
      <c r="I324" s="261"/>
      <c r="J324" s="71"/>
      <c r="K324" s="71"/>
      <c r="L324" s="82"/>
      <c r="M324" s="69"/>
      <c r="N324" s="62"/>
    </row>
    <row r="325" spans="1:14" ht="4.5" customHeight="1" x14ac:dyDescent="0.25">
      <c r="A325" s="62"/>
      <c r="B325" s="67"/>
      <c r="C325" s="90"/>
      <c r="D325" s="91"/>
      <c r="E325" s="91"/>
      <c r="F325" s="71"/>
      <c r="G325" s="71"/>
      <c r="H325" s="71"/>
      <c r="I325" s="71"/>
      <c r="J325" s="71"/>
      <c r="K325" s="71"/>
      <c r="L325" s="82"/>
      <c r="M325" s="69"/>
      <c r="N325" s="62"/>
    </row>
    <row r="326" spans="1:14" ht="15" customHeight="1" x14ac:dyDescent="0.25">
      <c r="A326" s="62"/>
      <c r="B326" s="67"/>
      <c r="C326" s="83"/>
      <c r="D326" s="71"/>
      <c r="E326" s="71"/>
      <c r="F326" s="71"/>
      <c r="G326" s="201" t="s">
        <v>164</v>
      </c>
      <c r="H326" s="201"/>
      <c r="I326" s="71"/>
      <c r="J326" s="79" t="s">
        <v>154</v>
      </c>
      <c r="K326" s="79"/>
      <c r="L326" s="171"/>
      <c r="M326" s="69"/>
      <c r="N326" s="62"/>
    </row>
    <row r="327" spans="1:14" ht="6.75" customHeight="1" x14ac:dyDescent="0.25">
      <c r="A327" s="62"/>
      <c r="B327" s="67"/>
      <c r="C327" s="83"/>
      <c r="D327" s="71"/>
      <c r="E327" s="71"/>
      <c r="F327" s="71"/>
      <c r="G327" s="71"/>
      <c r="H327" s="71"/>
      <c r="I327" s="71"/>
      <c r="J327" s="166"/>
      <c r="K327" s="166"/>
      <c r="L327" s="82"/>
      <c r="M327" s="69"/>
      <c r="N327" s="62"/>
    </row>
    <row r="328" spans="1:14" ht="15" customHeight="1" x14ac:dyDescent="0.25">
      <c r="A328" s="62"/>
      <c r="B328" s="67"/>
      <c r="C328" s="83"/>
      <c r="D328" s="201" t="s">
        <v>150</v>
      </c>
      <c r="E328" s="201"/>
      <c r="F328" s="227"/>
      <c r="G328" s="271">
        <f>IF($E$57&gt;=3,$G$124,"Not Applicable")</f>
        <v>2000000000</v>
      </c>
      <c r="H328" s="272"/>
      <c r="I328" s="71"/>
      <c r="J328" s="276" t="e">
        <f>#N/A</f>
        <v>#N/A</v>
      </c>
      <c r="K328" s="277"/>
      <c r="L328" s="82"/>
      <c r="M328" s="69"/>
      <c r="N328" s="62"/>
    </row>
    <row r="329" spans="1:14" ht="9" customHeight="1" x14ac:dyDescent="0.25">
      <c r="A329" s="62"/>
      <c r="B329" s="67"/>
      <c r="C329" s="83"/>
      <c r="D329" s="94"/>
      <c r="E329" s="94"/>
      <c r="F329" s="71"/>
      <c r="G329" s="61"/>
      <c r="H329" s="61"/>
      <c r="I329" s="71"/>
      <c r="J329" s="167"/>
      <c r="K329" s="167"/>
      <c r="L329" s="82"/>
      <c r="M329" s="69"/>
      <c r="N329" s="62"/>
    </row>
    <row r="330" spans="1:14" ht="15" customHeight="1" x14ac:dyDescent="0.25">
      <c r="A330" s="62"/>
      <c r="B330" s="67"/>
      <c r="C330" s="83"/>
      <c r="D330" s="201" t="s">
        <v>149</v>
      </c>
      <c r="E330" s="201"/>
      <c r="F330" s="201"/>
      <c r="G330" s="271">
        <f>IF($E$57&gt;=3,$G$126,"Not Applicable")</f>
        <v>2000000000</v>
      </c>
      <c r="H330" s="272"/>
      <c r="I330" s="71"/>
      <c r="J330" s="276" t="str">
        <f>IF($E$57&gt;=3,"Included","Not Applicable")</f>
        <v>Included</v>
      </c>
      <c r="K330" s="277"/>
      <c r="L330" s="82"/>
      <c r="M330" s="69"/>
      <c r="N330" s="62"/>
    </row>
    <row r="331" spans="1:14" ht="9" customHeight="1" x14ac:dyDescent="0.25">
      <c r="A331" s="62"/>
      <c r="B331" s="67"/>
      <c r="C331" s="95"/>
      <c r="D331" s="96"/>
      <c r="E331" s="96"/>
      <c r="F331" s="96"/>
      <c r="G331" s="96"/>
      <c r="H331" s="96"/>
      <c r="I331" s="96"/>
      <c r="J331" s="96"/>
      <c r="K331" s="96"/>
      <c r="L331" s="97"/>
      <c r="M331" s="69"/>
      <c r="N331" s="62"/>
    </row>
    <row r="332" spans="1:14" ht="9" customHeight="1" x14ac:dyDescent="0.25">
      <c r="A332" s="62"/>
      <c r="B332" s="67"/>
      <c r="C332" s="85"/>
      <c r="D332" s="86"/>
      <c r="E332" s="86"/>
      <c r="F332" s="86"/>
      <c r="G332" s="86"/>
      <c r="H332" s="86"/>
      <c r="I332" s="87"/>
      <c r="J332" s="87"/>
      <c r="K332" s="87"/>
      <c r="L332" s="88"/>
      <c r="M332" s="69"/>
      <c r="N332" s="62"/>
    </row>
    <row r="333" spans="1:14" ht="15" customHeight="1" x14ac:dyDescent="0.25">
      <c r="A333" s="62"/>
      <c r="B333" s="67"/>
      <c r="C333" s="260" t="s">
        <v>234</v>
      </c>
      <c r="D333" s="261"/>
      <c r="E333" s="261"/>
      <c r="F333" s="261"/>
      <c r="G333" s="261"/>
      <c r="H333" s="261"/>
      <c r="I333" s="261"/>
      <c r="J333" s="71"/>
      <c r="K333" s="71"/>
      <c r="L333" s="82"/>
      <c r="M333" s="69"/>
      <c r="N333" s="62"/>
    </row>
    <row r="334" spans="1:14" ht="6" customHeight="1" x14ac:dyDescent="0.25">
      <c r="A334" s="62"/>
      <c r="B334" s="67"/>
      <c r="C334" s="90"/>
      <c r="D334" s="91"/>
      <c r="E334" s="91"/>
      <c r="F334" s="91"/>
      <c r="G334" s="71"/>
      <c r="H334" s="71"/>
      <c r="I334" s="71"/>
      <c r="J334" s="71"/>
      <c r="K334" s="71"/>
      <c r="L334" s="82"/>
      <c r="M334" s="69"/>
      <c r="N334" s="62"/>
    </row>
    <row r="335" spans="1:14" ht="15" customHeight="1" x14ac:dyDescent="0.25">
      <c r="A335" s="62"/>
      <c r="B335" s="67"/>
      <c r="C335" s="83"/>
      <c r="D335" s="71"/>
      <c r="E335" s="71"/>
      <c r="F335" s="71"/>
      <c r="G335" s="79" t="s">
        <v>167</v>
      </c>
      <c r="H335" s="79"/>
      <c r="I335" s="71"/>
      <c r="J335" s="71"/>
      <c r="K335" s="71"/>
      <c r="L335" s="82"/>
      <c r="M335" s="69"/>
      <c r="N335" s="62"/>
    </row>
    <row r="336" spans="1:14" ht="5.25" customHeight="1" x14ac:dyDescent="0.25">
      <c r="A336" s="62"/>
      <c r="B336" s="67"/>
      <c r="C336" s="83"/>
      <c r="D336" s="71"/>
      <c r="E336" s="71"/>
      <c r="F336" s="71"/>
      <c r="G336" s="71"/>
      <c r="H336" s="71"/>
      <c r="I336" s="71"/>
      <c r="J336" s="71"/>
      <c r="K336" s="71"/>
      <c r="L336" s="82"/>
      <c r="M336" s="69"/>
      <c r="N336" s="62"/>
    </row>
    <row r="337" spans="1:14" ht="15" customHeight="1" x14ac:dyDescent="0.25">
      <c r="A337" s="62"/>
      <c r="B337" s="67"/>
      <c r="C337" s="83"/>
      <c r="D337" s="201" t="s">
        <v>165</v>
      </c>
      <c r="E337" s="201"/>
      <c r="F337" s="227"/>
      <c r="G337" s="269" t="s">
        <v>143</v>
      </c>
      <c r="H337" s="270"/>
      <c r="I337" s="71"/>
      <c r="J337" s="71"/>
      <c r="K337" s="71"/>
      <c r="L337" s="82"/>
      <c r="M337" s="69"/>
      <c r="N337" s="62"/>
    </row>
    <row r="338" spans="1:14" ht="9" customHeight="1" x14ac:dyDescent="0.25">
      <c r="A338" s="62"/>
      <c r="B338" s="67"/>
      <c r="C338" s="83"/>
      <c r="D338" s="71"/>
      <c r="E338" s="71"/>
      <c r="F338" s="71"/>
      <c r="G338" s="71"/>
      <c r="H338" s="71"/>
      <c r="I338" s="71"/>
      <c r="J338" s="71"/>
      <c r="K338" s="71"/>
      <c r="L338" s="82"/>
      <c r="M338" s="69"/>
      <c r="N338" s="62"/>
    </row>
    <row r="339" spans="1:14" ht="15" customHeight="1" x14ac:dyDescent="0.25">
      <c r="A339" s="62"/>
      <c r="B339" s="67"/>
      <c r="C339" s="83"/>
      <c r="D339" s="79" t="s">
        <v>173</v>
      </c>
      <c r="E339" s="79"/>
      <c r="F339" s="71"/>
      <c r="G339" s="263" t="str">
        <f>IF($E$57&gt;=3,"Please Enter Value","Not Applicable")</f>
        <v>Please Enter Value</v>
      </c>
      <c r="H339" s="264"/>
      <c r="I339" s="71"/>
      <c r="J339" s="71"/>
      <c r="K339" s="71"/>
      <c r="L339" s="82"/>
      <c r="M339" s="69"/>
      <c r="N339" s="62"/>
    </row>
    <row r="340" spans="1:14" ht="9" customHeight="1" x14ac:dyDescent="0.25">
      <c r="A340" s="62"/>
      <c r="B340" s="67"/>
      <c r="C340" s="83"/>
      <c r="D340" s="71"/>
      <c r="E340" s="71"/>
      <c r="F340" s="71"/>
      <c r="G340" s="71"/>
      <c r="H340" s="71"/>
      <c r="I340" s="71"/>
      <c r="J340" s="71"/>
      <c r="K340" s="71"/>
      <c r="L340" s="82"/>
      <c r="M340" s="69"/>
      <c r="N340" s="62"/>
    </row>
    <row r="341" spans="1:14" ht="15" customHeight="1" x14ac:dyDescent="0.25">
      <c r="A341" s="62"/>
      <c r="B341" s="67"/>
      <c r="C341" s="83"/>
      <c r="D341" s="201" t="s">
        <v>50</v>
      </c>
      <c r="E341" s="201"/>
      <c r="F341" s="71"/>
      <c r="G341" s="263" t="str">
        <f>IF($E$57&gt;=3,"Please Enter Value","Not Applicable")</f>
        <v>Please Enter Value</v>
      </c>
      <c r="H341" s="264"/>
      <c r="I341" s="71"/>
      <c r="J341" s="71"/>
      <c r="K341" s="71"/>
      <c r="L341" s="82"/>
      <c r="M341" s="69"/>
      <c r="N341" s="62"/>
    </row>
    <row r="342" spans="1:14" ht="15" customHeight="1" x14ac:dyDescent="0.25">
      <c r="A342" s="62"/>
      <c r="B342" s="67"/>
      <c r="C342" s="83"/>
      <c r="D342" s="71" t="s">
        <v>174</v>
      </c>
      <c r="E342" s="71"/>
      <c r="F342" s="71"/>
      <c r="G342" s="71"/>
      <c r="H342" s="71"/>
      <c r="I342" s="71"/>
      <c r="J342" s="71"/>
      <c r="K342" s="71"/>
      <c r="L342" s="82"/>
      <c r="M342" s="69"/>
      <c r="N342" s="62"/>
    </row>
    <row r="343" spans="1:14" ht="9" customHeight="1" x14ac:dyDescent="0.25">
      <c r="A343" s="62"/>
      <c r="B343" s="67"/>
      <c r="C343" s="83"/>
      <c r="D343" s="71"/>
      <c r="E343" s="71"/>
      <c r="F343" s="71"/>
      <c r="G343" s="71"/>
      <c r="H343" s="71"/>
      <c r="I343" s="71"/>
      <c r="J343" s="71"/>
      <c r="K343" s="71"/>
      <c r="L343" s="82"/>
      <c r="M343" s="69"/>
      <c r="N343" s="62"/>
    </row>
    <row r="344" spans="1:14" ht="15" customHeight="1" x14ac:dyDescent="0.25">
      <c r="A344" s="62"/>
      <c r="B344" s="67"/>
      <c r="C344" s="83"/>
      <c r="D344" s="71"/>
      <c r="E344" s="71"/>
      <c r="F344" s="71"/>
      <c r="G344" s="224" t="s">
        <v>168</v>
      </c>
      <c r="H344" s="224"/>
      <c r="I344" s="71"/>
      <c r="J344" s="79" t="s">
        <v>154</v>
      </c>
      <c r="K344" s="79"/>
      <c r="L344" s="171"/>
      <c r="M344" s="69"/>
      <c r="N344" s="62"/>
    </row>
    <row r="345" spans="1:14" ht="6" customHeight="1" x14ac:dyDescent="0.25">
      <c r="A345" s="62"/>
      <c r="B345" s="67"/>
      <c r="C345" s="83"/>
      <c r="D345" s="71"/>
      <c r="E345" s="71"/>
      <c r="F345" s="71"/>
      <c r="G345" s="92"/>
      <c r="H345" s="92"/>
      <c r="I345" s="71"/>
      <c r="J345" s="166"/>
      <c r="K345" s="166"/>
      <c r="L345" s="82"/>
      <c r="M345" s="69"/>
      <c r="N345" s="62"/>
    </row>
    <row r="346" spans="1:14" ht="15" customHeight="1" x14ac:dyDescent="0.25">
      <c r="A346" s="62"/>
      <c r="B346" s="67"/>
      <c r="C346" s="83"/>
      <c r="D346" s="201" t="s">
        <v>159</v>
      </c>
      <c r="E346" s="201"/>
      <c r="F346" s="71"/>
      <c r="G346" s="271">
        <f>SUM(G339,G341)</f>
        <v>0</v>
      </c>
      <c r="H346" s="272"/>
      <c r="I346" s="71"/>
      <c r="J346" s="265" t="e">
        <f>#N/A</f>
        <v>#N/A</v>
      </c>
      <c r="K346" s="266"/>
      <c r="L346" s="82"/>
      <c r="M346" s="69"/>
      <c r="N346" s="62"/>
    </row>
    <row r="347" spans="1:14" ht="9" customHeight="1" x14ac:dyDescent="0.25">
      <c r="A347" s="62"/>
      <c r="B347" s="67"/>
      <c r="C347" s="95"/>
      <c r="D347" s="96"/>
      <c r="E347" s="96"/>
      <c r="F347" s="96"/>
      <c r="G347" s="96"/>
      <c r="H347" s="96"/>
      <c r="I347" s="96"/>
      <c r="J347" s="96"/>
      <c r="K347" s="96"/>
      <c r="L347" s="97"/>
      <c r="M347" s="69"/>
      <c r="N347" s="62"/>
    </row>
    <row r="348" spans="1:14" ht="9" customHeight="1" x14ac:dyDescent="0.25">
      <c r="A348" s="62"/>
      <c r="B348" s="67"/>
      <c r="C348" s="85"/>
      <c r="D348" s="86"/>
      <c r="E348" s="86"/>
      <c r="F348" s="86"/>
      <c r="G348" s="86"/>
      <c r="H348" s="86"/>
      <c r="I348" s="87"/>
      <c r="J348" s="87"/>
      <c r="K348" s="87"/>
      <c r="L348" s="88"/>
      <c r="M348" s="69"/>
      <c r="N348" s="62"/>
    </row>
    <row r="349" spans="1:14" ht="15" customHeight="1" x14ac:dyDescent="0.25">
      <c r="A349" s="62"/>
      <c r="B349" s="67"/>
      <c r="C349" s="260" t="s">
        <v>231</v>
      </c>
      <c r="D349" s="261"/>
      <c r="E349" s="261"/>
      <c r="F349" s="261"/>
      <c r="G349" s="261"/>
      <c r="H349" s="261"/>
      <c r="I349" s="261"/>
      <c r="J349" s="71"/>
      <c r="K349" s="71"/>
      <c r="L349" s="82"/>
      <c r="M349" s="69"/>
      <c r="N349" s="62"/>
    </row>
    <row r="350" spans="1:14" ht="6" customHeight="1" x14ac:dyDescent="0.25">
      <c r="A350" s="62"/>
      <c r="B350" s="67"/>
      <c r="C350" s="98"/>
      <c r="D350" s="89"/>
      <c r="E350" s="89"/>
      <c r="F350" s="89"/>
      <c r="G350" s="89"/>
      <c r="H350" s="89"/>
      <c r="I350" s="89"/>
      <c r="J350" s="89"/>
      <c r="K350" s="89"/>
      <c r="L350" s="99"/>
      <c r="M350" s="69"/>
      <c r="N350" s="62"/>
    </row>
    <row r="351" spans="1:14" ht="15" customHeight="1" x14ac:dyDescent="0.25">
      <c r="A351" s="62"/>
      <c r="B351" s="67"/>
      <c r="C351" s="273" t="s">
        <v>171</v>
      </c>
      <c r="D351" s="274"/>
      <c r="E351" s="274"/>
      <c r="F351" s="274"/>
      <c r="G351" s="274"/>
      <c r="H351" s="274"/>
      <c r="I351" s="274"/>
      <c r="J351" s="274"/>
      <c r="K351" s="274"/>
      <c r="L351" s="275"/>
      <c r="M351" s="69"/>
      <c r="N351" s="62"/>
    </row>
    <row r="352" spans="1:14" ht="15" customHeight="1" x14ac:dyDescent="0.25">
      <c r="A352" s="62"/>
      <c r="B352" s="67"/>
      <c r="C352" s="100" t="s">
        <v>182</v>
      </c>
      <c r="D352" s="101"/>
      <c r="E352" s="101"/>
      <c r="F352" s="101"/>
      <c r="G352" s="101"/>
      <c r="H352" s="101"/>
      <c r="I352" s="101"/>
      <c r="J352" s="101"/>
      <c r="K352" s="101"/>
      <c r="L352" s="102"/>
      <c r="M352" s="69"/>
      <c r="N352" s="62"/>
    </row>
    <row r="353" spans="1:14" ht="15" customHeight="1" x14ac:dyDescent="0.25">
      <c r="A353" s="62"/>
      <c r="B353" s="67"/>
      <c r="C353" s="103"/>
      <c r="D353" s="91"/>
      <c r="E353" s="91"/>
      <c r="F353" s="91"/>
      <c r="G353" s="71"/>
      <c r="H353" s="71"/>
      <c r="I353" s="71"/>
      <c r="J353" s="247" t="s">
        <v>184</v>
      </c>
      <c r="K353" s="247"/>
      <c r="L353" s="248"/>
      <c r="M353" s="69"/>
      <c r="N353" s="62"/>
    </row>
    <row r="354" spans="1:14" ht="15" customHeight="1" x14ac:dyDescent="0.25">
      <c r="A354" s="62"/>
      <c r="B354" s="67"/>
      <c r="C354" s="267" t="s">
        <v>169</v>
      </c>
      <c r="D354" s="268"/>
      <c r="E354" s="268"/>
      <c r="F354" s="268"/>
      <c r="G354" s="71"/>
      <c r="H354" s="71"/>
      <c r="I354" s="73"/>
      <c r="J354" s="247"/>
      <c r="K354" s="247"/>
      <c r="L354" s="248"/>
      <c r="M354" s="69"/>
      <c r="N354" s="62"/>
    </row>
    <row r="355" spans="1:14" ht="9" customHeight="1" x14ac:dyDescent="0.25">
      <c r="A355" s="62"/>
      <c r="B355" s="67"/>
      <c r="C355" s="90"/>
      <c r="D355" s="91"/>
      <c r="E355" s="91"/>
      <c r="F355" s="91"/>
      <c r="G355" s="71"/>
      <c r="H355" s="71"/>
      <c r="I355" s="71"/>
      <c r="J355" s="71"/>
      <c r="K355" s="71"/>
      <c r="L355" s="82"/>
      <c r="M355" s="69"/>
      <c r="N355" s="62"/>
    </row>
    <row r="356" spans="1:14" ht="15" customHeight="1" x14ac:dyDescent="0.25">
      <c r="A356" s="62"/>
      <c r="B356" s="67"/>
      <c r="C356" s="104"/>
      <c r="D356" s="259" t="s">
        <v>177</v>
      </c>
      <c r="E356" s="228" t="s">
        <v>176</v>
      </c>
      <c r="F356" s="229"/>
      <c r="G356" s="228" t="s">
        <v>178</v>
      </c>
      <c r="H356" s="229"/>
      <c r="I356" s="249" t="s">
        <v>51</v>
      </c>
      <c r="J356" s="228" t="s">
        <v>181</v>
      </c>
      <c r="K356" s="229"/>
      <c r="L356" s="82"/>
      <c r="M356" s="69"/>
      <c r="N356" s="62"/>
    </row>
    <row r="357" spans="1:14" ht="15" customHeight="1" x14ac:dyDescent="0.25">
      <c r="A357" s="62"/>
      <c r="B357" s="67"/>
      <c r="C357" s="104"/>
      <c r="D357" s="250"/>
      <c r="E357" s="230"/>
      <c r="F357" s="231"/>
      <c r="G357" s="230"/>
      <c r="H357" s="231"/>
      <c r="I357" s="250"/>
      <c r="J357" s="230"/>
      <c r="K357" s="231"/>
      <c r="L357" s="82"/>
      <c r="M357" s="69"/>
      <c r="N357" s="62"/>
    </row>
    <row r="358" spans="1:14" ht="15" customHeight="1" x14ac:dyDescent="0.25">
      <c r="A358" s="62"/>
      <c r="B358" s="67"/>
      <c r="C358" s="83"/>
      <c r="D358" s="105">
        <v>1</v>
      </c>
      <c r="E358" s="281" t="s">
        <v>141</v>
      </c>
      <c r="F358" s="282"/>
      <c r="G358" s="279">
        <v>0</v>
      </c>
      <c r="H358" s="280"/>
      <c r="I358" s="106">
        <v>1.1550000000000002E-3</v>
      </c>
      <c r="J358" s="232" t="str">
        <f>IF(ISERROR(E358*G358*I358),"-",E358*G358*I358)</f>
        <v>-</v>
      </c>
      <c r="K358" s="233"/>
      <c r="L358" s="107"/>
      <c r="M358" s="69"/>
      <c r="N358" s="62"/>
    </row>
    <row r="359" spans="1:14" ht="15" customHeight="1" x14ac:dyDescent="0.25">
      <c r="A359" s="62"/>
      <c r="B359" s="67"/>
      <c r="C359" s="83"/>
      <c r="D359" s="105">
        <v>2</v>
      </c>
      <c r="E359" s="281" t="s">
        <v>141</v>
      </c>
      <c r="F359" s="282"/>
      <c r="G359" s="279">
        <v>0</v>
      </c>
      <c r="H359" s="280"/>
      <c r="I359" s="106">
        <v>1.3699999999999999E-3</v>
      </c>
      <c r="J359" s="232" t="str">
        <f>IF(ISERROR(E359*G359*I359),"-",E359*G359*I359)</f>
        <v>-</v>
      </c>
      <c r="K359" s="233"/>
      <c r="L359" s="107"/>
      <c r="M359" s="69"/>
      <c r="N359" s="62"/>
    </row>
    <row r="360" spans="1:14" ht="15" customHeight="1" thickBot="1" x14ac:dyDescent="0.3">
      <c r="A360" s="62"/>
      <c r="B360" s="67"/>
      <c r="C360" s="83"/>
      <c r="D360" s="108">
        <v>3</v>
      </c>
      <c r="E360" s="251" t="s">
        <v>141</v>
      </c>
      <c r="F360" s="252"/>
      <c r="G360" s="279">
        <v>0</v>
      </c>
      <c r="H360" s="280"/>
      <c r="I360" s="109">
        <v>1.5E-3</v>
      </c>
      <c r="J360" s="236" t="str">
        <f>IF(ISERROR(E360*G360*I360),"-",E360*G360*I360)</f>
        <v>-</v>
      </c>
      <c r="K360" s="237"/>
      <c r="L360" s="107"/>
      <c r="M360" s="69"/>
      <c r="N360" s="62"/>
    </row>
    <row r="361" spans="1:14" ht="15" customHeight="1" thickTop="1" x14ac:dyDescent="0.25">
      <c r="A361" s="62"/>
      <c r="B361" s="67"/>
      <c r="C361" s="83"/>
      <c r="D361" s="244" t="s">
        <v>172</v>
      </c>
      <c r="E361" s="245"/>
      <c r="F361" s="245"/>
      <c r="G361" s="245"/>
      <c r="H361" s="245"/>
      <c r="I361" s="246"/>
      <c r="J361" s="242">
        <f>IF(O353=TRUE,SUM(J358,J359,J360)*1.05,SUM(J358,J359,J360))</f>
        <v>0</v>
      </c>
      <c r="K361" s="243"/>
      <c r="L361" s="107"/>
      <c r="M361" s="69"/>
      <c r="N361" s="62"/>
    </row>
    <row r="362" spans="1:14" ht="9" customHeight="1" x14ac:dyDescent="0.25">
      <c r="A362" s="62"/>
      <c r="B362" s="67"/>
      <c r="C362" s="83"/>
      <c r="D362" s="110"/>
      <c r="E362" s="110"/>
      <c r="F362" s="110"/>
      <c r="G362" s="110"/>
      <c r="H362" s="110"/>
      <c r="I362" s="110"/>
      <c r="J362" s="110"/>
      <c r="K362" s="110"/>
      <c r="L362" s="107"/>
      <c r="M362" s="69"/>
      <c r="N362" s="62"/>
    </row>
    <row r="363" spans="1:14" ht="15" customHeight="1" x14ac:dyDescent="0.25">
      <c r="A363" s="62"/>
      <c r="B363" s="67"/>
      <c r="C363" s="267" t="s">
        <v>170</v>
      </c>
      <c r="D363" s="268"/>
      <c r="E363" s="268"/>
      <c r="F363" s="268"/>
      <c r="G363" s="71"/>
      <c r="H363" s="71"/>
      <c r="I363" s="71"/>
      <c r="J363" s="71"/>
      <c r="K363" s="71"/>
      <c r="L363" s="107"/>
      <c r="M363" s="69"/>
      <c r="N363" s="62"/>
    </row>
    <row r="364" spans="1:14" ht="9" customHeight="1" x14ac:dyDescent="0.25">
      <c r="A364" s="62"/>
      <c r="B364" s="67"/>
      <c r="C364" s="90"/>
      <c r="D364" s="91"/>
      <c r="E364" s="91"/>
      <c r="F364" s="91"/>
      <c r="G364" s="71"/>
      <c r="H364" s="71"/>
      <c r="I364" s="71"/>
      <c r="J364" s="71"/>
      <c r="K364" s="71"/>
      <c r="L364" s="107"/>
      <c r="M364" s="69"/>
      <c r="N364" s="62"/>
    </row>
    <row r="365" spans="1:14" ht="15" customHeight="1" x14ac:dyDescent="0.25">
      <c r="A365" s="62"/>
      <c r="B365" s="67"/>
      <c r="C365" s="104"/>
      <c r="D365" s="259" t="s">
        <v>177</v>
      </c>
      <c r="E365" s="228" t="s">
        <v>176</v>
      </c>
      <c r="F365" s="229"/>
      <c r="G365" s="228" t="s">
        <v>178</v>
      </c>
      <c r="H365" s="229"/>
      <c r="I365" s="111" t="s">
        <v>179</v>
      </c>
      <c r="J365" s="228" t="s">
        <v>181</v>
      </c>
      <c r="K365" s="229"/>
      <c r="L365" s="107"/>
      <c r="M365" s="69"/>
      <c r="N365" s="62"/>
    </row>
    <row r="366" spans="1:14" ht="15" customHeight="1" x14ac:dyDescent="0.25">
      <c r="A366" s="62"/>
      <c r="B366" s="67"/>
      <c r="C366" s="104"/>
      <c r="D366" s="250"/>
      <c r="E366" s="230"/>
      <c r="F366" s="231"/>
      <c r="G366" s="230"/>
      <c r="H366" s="231"/>
      <c r="I366" s="112" t="s">
        <v>180</v>
      </c>
      <c r="J366" s="230"/>
      <c r="K366" s="231"/>
      <c r="L366" s="107"/>
      <c r="M366" s="69"/>
      <c r="N366" s="62"/>
    </row>
    <row r="367" spans="1:14" ht="15" customHeight="1" x14ac:dyDescent="0.25">
      <c r="A367" s="62"/>
      <c r="B367" s="67"/>
      <c r="C367" s="83"/>
      <c r="D367" s="105">
        <v>1</v>
      </c>
      <c r="E367" s="238" t="s">
        <v>143</v>
      </c>
      <c r="F367" s="239"/>
      <c r="G367" s="234">
        <f>G358</f>
        <v>0</v>
      </c>
      <c r="H367" s="235"/>
      <c r="I367" s="113" t="e">
        <f>#N/A</f>
        <v>#N/A</v>
      </c>
      <c r="J367" s="232" t="str">
        <f>IF(ISERROR(G367*I367),"-",G367*I367)</f>
        <v>-</v>
      </c>
      <c r="K367" s="233"/>
      <c r="L367" s="107"/>
      <c r="M367" s="69"/>
      <c r="N367" s="62"/>
    </row>
    <row r="368" spans="1:14" ht="15" customHeight="1" x14ac:dyDescent="0.25">
      <c r="A368" s="62"/>
      <c r="B368" s="67"/>
      <c r="C368" s="83"/>
      <c r="D368" s="105">
        <v>2</v>
      </c>
      <c r="E368" s="238" t="s">
        <v>143</v>
      </c>
      <c r="F368" s="239"/>
      <c r="G368" s="234">
        <f>G359</f>
        <v>0</v>
      </c>
      <c r="H368" s="235"/>
      <c r="I368" s="113" t="e">
        <f>#N/A</f>
        <v>#N/A</v>
      </c>
      <c r="J368" s="232" t="str">
        <f>IF(ISERROR(G368*I368),"-",G368*I368)</f>
        <v>-</v>
      </c>
      <c r="K368" s="233"/>
      <c r="L368" s="107"/>
      <c r="M368" s="69"/>
      <c r="N368" s="62"/>
    </row>
    <row r="369" spans="1:14" ht="15" customHeight="1" thickBot="1" x14ac:dyDescent="0.3">
      <c r="A369" s="62"/>
      <c r="B369" s="67"/>
      <c r="C369" s="83"/>
      <c r="D369" s="108">
        <v>3</v>
      </c>
      <c r="E369" s="238" t="s">
        <v>143</v>
      </c>
      <c r="F369" s="239"/>
      <c r="G369" s="234">
        <f>G360</f>
        <v>0</v>
      </c>
      <c r="H369" s="235"/>
      <c r="I369" s="113" t="e">
        <f>#N/A</f>
        <v>#N/A</v>
      </c>
      <c r="J369" s="236" t="str">
        <f>IF(ISERROR(G369*I369),"-",G369*I369)</f>
        <v>-</v>
      </c>
      <c r="K369" s="237"/>
      <c r="L369" s="107"/>
      <c r="M369" s="69"/>
      <c r="N369" s="62"/>
    </row>
    <row r="370" spans="1:14" ht="15" customHeight="1" thickTop="1" x14ac:dyDescent="0.25">
      <c r="A370" s="62"/>
      <c r="B370" s="67"/>
      <c r="C370" s="83"/>
      <c r="D370" s="244" t="s">
        <v>172</v>
      </c>
      <c r="E370" s="245"/>
      <c r="F370" s="245"/>
      <c r="G370" s="245"/>
      <c r="H370" s="245"/>
      <c r="I370" s="246"/>
      <c r="J370" s="242">
        <f>IF(O353=TRUE,SUM(J367,J368,J369)*1.05,SUM(J367,J368,J369))</f>
        <v>0</v>
      </c>
      <c r="K370" s="243"/>
      <c r="L370" s="107"/>
      <c r="M370" s="69"/>
      <c r="N370" s="62"/>
    </row>
    <row r="371" spans="1:14" ht="15" customHeight="1" thickBot="1" x14ac:dyDescent="0.3">
      <c r="A371" s="62"/>
      <c r="B371" s="67"/>
      <c r="C371" s="83"/>
      <c r="D371" s="114"/>
      <c r="E371" s="115"/>
      <c r="F371" s="115"/>
      <c r="G371" s="115"/>
      <c r="H371" s="115"/>
      <c r="I371" s="115"/>
      <c r="J371" s="116"/>
      <c r="K371" s="116"/>
      <c r="L371" s="107"/>
      <c r="M371" s="69"/>
      <c r="N371" s="62"/>
    </row>
    <row r="372" spans="1:14" ht="15" customHeight="1" thickBot="1" x14ac:dyDescent="0.3">
      <c r="A372" s="62"/>
      <c r="B372" s="67"/>
      <c r="C372" s="83"/>
      <c r="D372" s="224" t="s">
        <v>175</v>
      </c>
      <c r="E372" s="224"/>
      <c r="F372" s="224"/>
      <c r="G372" s="224"/>
      <c r="H372" s="224"/>
      <c r="I372" s="224"/>
      <c r="J372" s="240">
        <f>IF($E$57&gt;=3,J361+J370,"Not Applicable")</f>
        <v>0</v>
      </c>
      <c r="K372" s="241"/>
      <c r="L372" s="107"/>
      <c r="M372" s="69"/>
      <c r="N372" s="62"/>
    </row>
    <row r="373" spans="1:14" ht="15" customHeight="1" thickBot="1" x14ac:dyDescent="0.3">
      <c r="A373" s="62"/>
      <c r="B373" s="67"/>
      <c r="C373" s="122"/>
      <c r="D373" s="123"/>
      <c r="E373" s="123"/>
      <c r="F373" s="123"/>
      <c r="G373" s="123"/>
      <c r="H373" s="123"/>
      <c r="I373" s="123"/>
      <c r="J373" s="123"/>
      <c r="K373" s="123"/>
      <c r="L373" s="124"/>
      <c r="M373" s="69"/>
      <c r="N373" s="62"/>
    </row>
    <row r="374" spans="1:14" ht="25.5" customHeight="1" thickBot="1" x14ac:dyDescent="0.3">
      <c r="A374" s="62"/>
      <c r="B374" s="135"/>
      <c r="C374" s="151"/>
      <c r="D374" s="151"/>
      <c r="E374" s="151"/>
      <c r="F374" s="151"/>
      <c r="G374" s="151"/>
      <c r="H374" s="151"/>
      <c r="I374" s="151"/>
      <c r="J374" s="151"/>
      <c r="K374" s="151"/>
      <c r="L374" s="151"/>
      <c r="M374" s="138"/>
      <c r="N374" s="62"/>
    </row>
    <row r="375" spans="1:14" ht="15" customHeight="1" thickTop="1" x14ac:dyDescent="0.25">
      <c r="A375" s="62"/>
      <c r="B375" s="65"/>
      <c r="C375" s="152"/>
      <c r="D375" s="152"/>
      <c r="E375" s="152"/>
      <c r="F375" s="152"/>
      <c r="G375" s="152"/>
      <c r="H375" s="152"/>
      <c r="I375" s="152"/>
      <c r="J375" s="152"/>
      <c r="K375" s="152"/>
      <c r="L375" s="152"/>
      <c r="M375" s="65"/>
      <c r="N375" s="62"/>
    </row>
    <row r="376" spans="1:14" ht="15" customHeight="1" thickBot="1" x14ac:dyDescent="0.3">
      <c r="A376" s="62"/>
      <c r="B376" s="149"/>
      <c r="C376" s="136"/>
      <c r="D376" s="136"/>
      <c r="E376" s="136"/>
      <c r="F376" s="136"/>
      <c r="G376" s="136"/>
      <c r="H376" s="136"/>
      <c r="I376" s="136"/>
      <c r="J376" s="136"/>
      <c r="K376" s="136"/>
      <c r="L376" s="136"/>
      <c r="M376" s="149"/>
      <c r="N376" s="62"/>
    </row>
    <row r="377" spans="1:14" ht="15" customHeight="1" thickTop="1" x14ac:dyDescent="0.25">
      <c r="A377" s="62"/>
      <c r="B377" s="67"/>
      <c r="C377" s="153"/>
      <c r="D377" s="154"/>
      <c r="E377" s="154"/>
      <c r="F377" s="154"/>
      <c r="G377" s="154"/>
      <c r="H377" s="154"/>
      <c r="I377" s="154"/>
      <c r="J377" s="154"/>
      <c r="K377" s="154"/>
      <c r="L377" s="154"/>
      <c r="M377" s="69"/>
      <c r="N377" s="62"/>
    </row>
    <row r="378" spans="1:14" ht="18" customHeight="1" x14ac:dyDescent="0.25">
      <c r="A378" s="62"/>
      <c r="B378" s="67"/>
      <c r="C378" s="254" t="s">
        <v>199</v>
      </c>
      <c r="D378" s="255"/>
      <c r="E378" s="255"/>
      <c r="F378" s="255"/>
      <c r="G378" s="255"/>
      <c r="H378" s="255"/>
      <c r="I378" s="255"/>
      <c r="J378" s="255"/>
      <c r="K378" s="255"/>
      <c r="L378" s="256"/>
      <c r="M378" s="69"/>
      <c r="N378" s="62"/>
    </row>
    <row r="379" spans="1:14" ht="6" customHeight="1" x14ac:dyDescent="0.25">
      <c r="A379" s="62"/>
      <c r="B379" s="67"/>
      <c r="C379" s="83"/>
      <c r="D379" s="71"/>
      <c r="E379" s="71"/>
      <c r="F379" s="71"/>
      <c r="G379" s="71"/>
      <c r="H379" s="71"/>
      <c r="I379" s="71"/>
      <c r="J379" s="71"/>
      <c r="K379" s="71"/>
      <c r="L379" s="82"/>
      <c r="M379" s="69"/>
      <c r="N379" s="62"/>
    </row>
    <row r="380" spans="1:14" ht="15" customHeight="1" x14ac:dyDescent="0.25">
      <c r="A380" s="62"/>
      <c r="B380" s="67"/>
      <c r="C380" s="212" t="s">
        <v>47</v>
      </c>
      <c r="D380" s="213"/>
      <c r="E380" s="257"/>
      <c r="F380" s="257"/>
      <c r="G380" s="257"/>
      <c r="H380" s="257"/>
      <c r="I380" s="257"/>
      <c r="J380" s="257"/>
      <c r="K380" s="257"/>
      <c r="L380" s="258"/>
      <c r="M380" s="69"/>
      <c r="N380" s="62"/>
    </row>
    <row r="381" spans="1:14" ht="6" customHeight="1" x14ac:dyDescent="0.25">
      <c r="A381" s="62"/>
      <c r="B381" s="67"/>
      <c r="C381" s="83"/>
      <c r="D381" s="71"/>
      <c r="E381" s="71"/>
      <c r="F381" s="71"/>
      <c r="G381" s="71"/>
      <c r="H381" s="71"/>
      <c r="I381" s="71"/>
      <c r="J381" s="71"/>
      <c r="K381" s="71"/>
      <c r="L381" s="82"/>
      <c r="M381" s="69"/>
      <c r="N381" s="62"/>
    </row>
    <row r="382" spans="1:14" ht="15" customHeight="1" x14ac:dyDescent="0.25">
      <c r="A382" s="62"/>
      <c r="B382" s="67"/>
      <c r="C382" s="202" t="s">
        <v>48</v>
      </c>
      <c r="D382" s="203"/>
      <c r="E382" s="203"/>
      <c r="F382" s="73"/>
      <c r="G382" s="73"/>
      <c r="H382" s="201" t="s">
        <v>10</v>
      </c>
      <c r="I382" s="201"/>
      <c r="J382" s="71"/>
      <c r="K382" s="201" t="s">
        <v>11</v>
      </c>
      <c r="L382" s="253"/>
      <c r="M382" s="69"/>
      <c r="N382" s="62"/>
    </row>
    <row r="383" spans="1:14" ht="6" customHeight="1" x14ac:dyDescent="0.25">
      <c r="A383" s="62"/>
      <c r="B383" s="67"/>
      <c r="C383" s="72"/>
      <c r="D383" s="73"/>
      <c r="E383" s="73"/>
      <c r="F383" s="73"/>
      <c r="G383" s="73"/>
      <c r="H383" s="73"/>
      <c r="I383" s="73"/>
      <c r="J383" s="73"/>
      <c r="K383" s="73"/>
      <c r="L383" s="74"/>
      <c r="M383" s="69"/>
      <c r="N383" s="62"/>
    </row>
    <row r="384" spans="1:14" ht="15" customHeight="1" x14ac:dyDescent="0.25">
      <c r="A384" s="62"/>
      <c r="B384" s="67"/>
      <c r="C384" s="212" t="s">
        <v>49</v>
      </c>
      <c r="D384" s="213"/>
      <c r="E384" s="213"/>
      <c r="F384" s="213"/>
      <c r="G384" s="213"/>
      <c r="H384" s="213"/>
      <c r="I384" s="73"/>
      <c r="J384" s="73"/>
      <c r="K384" s="73"/>
      <c r="L384" s="74"/>
      <c r="M384" s="69"/>
      <c r="N384" s="62"/>
    </row>
    <row r="385" spans="1:14" ht="6" customHeight="1" x14ac:dyDescent="0.25">
      <c r="A385" s="62"/>
      <c r="B385" s="67"/>
      <c r="C385" s="72"/>
      <c r="D385" s="73"/>
      <c r="E385" s="73"/>
      <c r="F385" s="73"/>
      <c r="G385" s="73"/>
      <c r="H385" s="73"/>
      <c r="I385" s="73"/>
      <c r="J385" s="73"/>
      <c r="K385" s="73"/>
      <c r="L385" s="74"/>
      <c r="M385" s="69"/>
      <c r="N385" s="62"/>
    </row>
    <row r="386" spans="1:14" ht="15" customHeight="1" x14ac:dyDescent="0.25">
      <c r="A386" s="62"/>
      <c r="B386" s="67"/>
      <c r="C386" s="72"/>
      <c r="D386" s="73" t="s">
        <v>8</v>
      </c>
      <c r="E386" s="73"/>
      <c r="F386" s="73" t="s">
        <v>9</v>
      </c>
      <c r="G386" s="73"/>
      <c r="H386" s="73"/>
      <c r="I386" s="73"/>
      <c r="J386" s="73"/>
      <c r="K386" s="73"/>
      <c r="L386" s="74"/>
      <c r="M386" s="69"/>
      <c r="N386" s="62"/>
    </row>
    <row r="387" spans="1:14" ht="6" customHeight="1" x14ac:dyDescent="0.25">
      <c r="A387" s="62"/>
      <c r="B387" s="67"/>
      <c r="C387" s="72"/>
      <c r="D387" s="73"/>
      <c r="E387" s="73"/>
      <c r="F387" s="73"/>
      <c r="G387" s="73"/>
      <c r="H387" s="73"/>
      <c r="I387" s="73"/>
      <c r="J387" s="73"/>
      <c r="K387" s="73"/>
      <c r="L387" s="74"/>
      <c r="M387" s="69"/>
      <c r="N387" s="62"/>
    </row>
    <row r="388" spans="1:14" ht="15" customHeight="1" x14ac:dyDescent="0.25">
      <c r="A388" s="62"/>
      <c r="B388" s="67"/>
      <c r="C388" s="212" t="s">
        <v>12</v>
      </c>
      <c r="D388" s="213"/>
      <c r="E388" s="213"/>
      <c r="F388" s="213"/>
      <c r="G388" s="213"/>
      <c r="H388" s="213"/>
      <c r="I388" s="213"/>
      <c r="J388" s="213"/>
      <c r="K388" s="73"/>
      <c r="L388" s="74"/>
      <c r="M388" s="69"/>
      <c r="N388" s="62"/>
    </row>
    <row r="389" spans="1:14" ht="15" customHeight="1" x14ac:dyDescent="0.25">
      <c r="A389" s="62"/>
      <c r="B389" s="67"/>
      <c r="C389" s="215"/>
      <c r="D389" s="196"/>
      <c r="E389" s="196"/>
      <c r="F389" s="196"/>
      <c r="G389" s="196"/>
      <c r="H389" s="196"/>
      <c r="I389" s="196"/>
      <c r="J389" s="196"/>
      <c r="K389" s="196"/>
      <c r="L389" s="197"/>
      <c r="M389" s="69"/>
      <c r="N389" s="62"/>
    </row>
    <row r="390" spans="1:14" ht="15" customHeight="1" x14ac:dyDescent="0.25">
      <c r="A390" s="62"/>
      <c r="B390" s="67"/>
      <c r="C390" s="215"/>
      <c r="D390" s="196"/>
      <c r="E390" s="196"/>
      <c r="F390" s="196"/>
      <c r="G390" s="196"/>
      <c r="H390" s="196"/>
      <c r="I390" s="196"/>
      <c r="J390" s="196"/>
      <c r="K390" s="196"/>
      <c r="L390" s="197"/>
      <c r="M390" s="69"/>
      <c r="N390" s="62"/>
    </row>
    <row r="391" spans="1:14" ht="6" customHeight="1" x14ac:dyDescent="0.25">
      <c r="A391" s="62"/>
      <c r="B391" s="67"/>
      <c r="C391" s="85"/>
      <c r="D391" s="86"/>
      <c r="E391" s="86"/>
      <c r="F391" s="86"/>
      <c r="G391" s="86"/>
      <c r="H391" s="86"/>
      <c r="I391" s="87"/>
      <c r="J391" s="87"/>
      <c r="K391" s="87"/>
      <c r="L391" s="88"/>
      <c r="M391" s="69"/>
      <c r="N391" s="62"/>
    </row>
    <row r="392" spans="1:14" ht="15" customHeight="1" x14ac:dyDescent="0.25">
      <c r="A392" s="62"/>
      <c r="B392" s="67"/>
      <c r="C392" s="202" t="s">
        <v>147</v>
      </c>
      <c r="D392" s="203"/>
      <c r="E392" s="203"/>
      <c r="F392" s="196"/>
      <c r="G392" s="196"/>
      <c r="H392" s="196"/>
      <c r="I392" s="196"/>
      <c r="J392" s="196"/>
      <c r="K392" s="196"/>
      <c r="L392" s="197"/>
      <c r="M392" s="69"/>
      <c r="N392" s="62"/>
    </row>
    <row r="393" spans="1:14" ht="6" customHeight="1" x14ac:dyDescent="0.25">
      <c r="A393" s="62"/>
      <c r="B393" s="67"/>
      <c r="C393" s="84"/>
      <c r="D393" s="80"/>
      <c r="E393" s="80"/>
      <c r="F393" s="80"/>
      <c r="G393" s="80"/>
      <c r="H393" s="80"/>
      <c r="I393" s="73"/>
      <c r="J393" s="73"/>
      <c r="K393" s="73"/>
      <c r="L393" s="74"/>
      <c r="M393" s="69"/>
      <c r="N393" s="62"/>
    </row>
    <row r="394" spans="1:14" ht="15" customHeight="1" x14ac:dyDescent="0.25">
      <c r="A394" s="62"/>
      <c r="B394" s="67"/>
      <c r="C394" s="260" t="s">
        <v>227</v>
      </c>
      <c r="D394" s="261"/>
      <c r="E394" s="261"/>
      <c r="F394" s="89"/>
      <c r="G394" s="71"/>
      <c r="H394" s="71"/>
      <c r="I394" s="71"/>
      <c r="J394" s="71"/>
      <c r="K394" s="71"/>
      <c r="L394" s="82"/>
      <c r="M394" s="69"/>
      <c r="N394" s="62"/>
    </row>
    <row r="395" spans="1:14" ht="6" customHeight="1" x14ac:dyDescent="0.25">
      <c r="A395" s="62"/>
      <c r="B395" s="67"/>
      <c r="C395" s="90"/>
      <c r="D395" s="91"/>
      <c r="E395" s="91"/>
      <c r="F395" s="91"/>
      <c r="G395" s="71"/>
      <c r="H395" s="71"/>
      <c r="I395" s="71"/>
      <c r="J395" s="71"/>
      <c r="K395" s="71"/>
      <c r="L395" s="82"/>
      <c r="M395" s="69"/>
      <c r="N395" s="62"/>
    </row>
    <row r="396" spans="1:14" ht="15" customHeight="1" x14ac:dyDescent="0.25">
      <c r="A396" s="62"/>
      <c r="B396" s="67"/>
      <c r="C396" s="83"/>
      <c r="D396" s="71"/>
      <c r="E396" s="71"/>
      <c r="F396" s="71"/>
      <c r="G396" s="224" t="s">
        <v>153</v>
      </c>
      <c r="H396" s="224"/>
      <c r="I396" s="71"/>
      <c r="J396" s="71"/>
      <c r="K396" s="71"/>
      <c r="L396" s="82"/>
      <c r="M396" s="69"/>
      <c r="N396" s="62"/>
    </row>
    <row r="397" spans="1:14" ht="6" customHeight="1" x14ac:dyDescent="0.25">
      <c r="A397" s="62"/>
      <c r="B397" s="67"/>
      <c r="C397" s="83"/>
      <c r="D397" s="71"/>
      <c r="E397" s="71"/>
      <c r="F397" s="71"/>
      <c r="G397" s="71"/>
      <c r="H397" s="71"/>
      <c r="I397" s="71"/>
      <c r="J397" s="71"/>
      <c r="K397" s="71"/>
      <c r="L397" s="82"/>
      <c r="M397" s="69"/>
      <c r="N397" s="62"/>
    </row>
    <row r="398" spans="1:14" ht="15" customHeight="1" x14ac:dyDescent="0.25">
      <c r="A398" s="62"/>
      <c r="B398" s="67"/>
      <c r="C398" s="83"/>
      <c r="D398" s="201" t="s">
        <v>155</v>
      </c>
      <c r="E398" s="201"/>
      <c r="F398" s="71"/>
      <c r="G398" s="263" t="str">
        <f>IF($E$57&gt;=4,"Please Enter Value","Not Applicable")</f>
        <v>Please Enter Value</v>
      </c>
      <c r="H398" s="264"/>
      <c r="I398" s="71"/>
      <c r="J398" s="71"/>
      <c r="K398" s="71"/>
      <c r="L398" s="82"/>
      <c r="M398" s="69"/>
      <c r="N398" s="62"/>
    </row>
    <row r="399" spans="1:14" ht="6" customHeight="1" x14ac:dyDescent="0.25">
      <c r="A399" s="62"/>
      <c r="B399" s="67"/>
      <c r="C399" s="83"/>
      <c r="D399" s="71"/>
      <c r="E399" s="71"/>
      <c r="F399" s="71"/>
      <c r="G399" s="71"/>
      <c r="H399" s="71"/>
      <c r="I399" s="71"/>
      <c r="J399" s="71"/>
      <c r="K399" s="71"/>
      <c r="L399" s="82"/>
      <c r="M399" s="69"/>
      <c r="N399" s="62"/>
    </row>
    <row r="400" spans="1:14" ht="15" customHeight="1" x14ac:dyDescent="0.25">
      <c r="A400" s="62"/>
      <c r="B400" s="67"/>
      <c r="C400" s="83"/>
      <c r="D400" s="201" t="s">
        <v>156</v>
      </c>
      <c r="E400" s="201"/>
      <c r="F400" s="71"/>
      <c r="G400" s="263" t="str">
        <f>IF($E$57&gt;=4,"Please Enter Value","Not Applicable")</f>
        <v>Please Enter Value</v>
      </c>
      <c r="H400" s="264"/>
      <c r="I400" s="71"/>
      <c r="J400" s="71"/>
      <c r="K400" s="71"/>
      <c r="L400" s="82"/>
      <c r="M400" s="69"/>
      <c r="N400" s="62"/>
    </row>
    <row r="401" spans="1:14" ht="6" customHeight="1" x14ac:dyDescent="0.25">
      <c r="A401" s="62"/>
      <c r="B401" s="67"/>
      <c r="C401" s="83"/>
      <c r="D401" s="71"/>
      <c r="E401" s="71"/>
      <c r="F401" s="71"/>
      <c r="G401" s="71"/>
      <c r="H401" s="71"/>
      <c r="I401" s="71"/>
      <c r="J401" s="71"/>
      <c r="K401" s="71"/>
      <c r="L401" s="82"/>
      <c r="M401" s="69"/>
      <c r="N401" s="62"/>
    </row>
    <row r="402" spans="1:14" ht="15" customHeight="1" x14ac:dyDescent="0.25">
      <c r="A402" s="62"/>
      <c r="B402" s="67"/>
      <c r="C402" s="83"/>
      <c r="D402" s="201" t="s">
        <v>157</v>
      </c>
      <c r="E402" s="201"/>
      <c r="F402" s="71"/>
      <c r="G402" s="263" t="str">
        <f>IF($E$57&gt;=4,"Please Enter Value","Not Applicable")</f>
        <v>Please Enter Value</v>
      </c>
      <c r="H402" s="264"/>
      <c r="I402" s="71"/>
      <c r="J402" s="71"/>
      <c r="K402" s="71"/>
      <c r="L402" s="82"/>
      <c r="M402" s="69"/>
      <c r="N402" s="62"/>
    </row>
    <row r="403" spans="1:14" ht="6" customHeight="1" x14ac:dyDescent="0.25">
      <c r="A403" s="62"/>
      <c r="B403" s="67"/>
      <c r="C403" s="83"/>
      <c r="D403" s="71"/>
      <c r="E403" s="71"/>
      <c r="F403" s="71"/>
      <c r="G403" s="71"/>
      <c r="H403" s="71"/>
      <c r="I403" s="71"/>
      <c r="J403" s="71"/>
      <c r="K403" s="71"/>
      <c r="L403" s="82"/>
      <c r="M403" s="69"/>
      <c r="N403" s="62"/>
    </row>
    <row r="404" spans="1:14" ht="15" customHeight="1" x14ac:dyDescent="0.25">
      <c r="A404" s="62"/>
      <c r="B404" s="67"/>
      <c r="C404" s="83"/>
      <c r="D404" s="201" t="s">
        <v>158</v>
      </c>
      <c r="E404" s="201"/>
      <c r="F404" s="71"/>
      <c r="G404" s="263" t="str">
        <f>IF($E$57&gt;=4,"Please Enter Value","Not Applicable")</f>
        <v>Please Enter Value</v>
      </c>
      <c r="H404" s="264"/>
      <c r="I404" s="71"/>
      <c r="J404" s="71"/>
      <c r="K404" s="71"/>
      <c r="L404" s="82"/>
      <c r="M404" s="69"/>
      <c r="N404" s="62"/>
    </row>
    <row r="405" spans="1:14" ht="6" customHeight="1" x14ac:dyDescent="0.25">
      <c r="A405" s="62"/>
      <c r="B405" s="67"/>
      <c r="C405" s="83"/>
      <c r="D405" s="71"/>
      <c r="E405" s="71"/>
      <c r="F405" s="71"/>
      <c r="G405" s="71"/>
      <c r="H405" s="71"/>
      <c r="I405" s="71"/>
      <c r="J405" s="71"/>
      <c r="K405" s="71"/>
      <c r="L405" s="82"/>
      <c r="M405" s="69"/>
      <c r="N405" s="62"/>
    </row>
    <row r="406" spans="1:14" ht="15" customHeight="1" x14ac:dyDescent="0.25">
      <c r="A406" s="62"/>
      <c r="B406" s="67"/>
      <c r="C406" s="83"/>
      <c r="D406" s="71"/>
      <c r="E406" s="71"/>
      <c r="F406" s="71"/>
      <c r="G406" s="224" t="s">
        <v>160</v>
      </c>
      <c r="H406" s="224"/>
      <c r="I406" s="71"/>
      <c r="J406" s="79" t="s">
        <v>154</v>
      </c>
      <c r="K406" s="79"/>
      <c r="L406" s="171"/>
      <c r="M406" s="69"/>
      <c r="N406" s="62"/>
    </row>
    <row r="407" spans="1:14" ht="6" customHeight="1" x14ac:dyDescent="0.25">
      <c r="A407" s="62"/>
      <c r="B407" s="67"/>
      <c r="C407" s="83"/>
      <c r="D407" s="71"/>
      <c r="E407" s="71"/>
      <c r="F407" s="71"/>
      <c r="G407" s="92"/>
      <c r="H407" s="92"/>
      <c r="I407" s="71"/>
      <c r="J407" s="166"/>
      <c r="K407" s="166"/>
      <c r="L407" s="82"/>
      <c r="M407" s="69"/>
      <c r="N407" s="62"/>
    </row>
    <row r="408" spans="1:14" ht="15" customHeight="1" x14ac:dyDescent="0.25">
      <c r="A408" s="62"/>
      <c r="B408" s="67"/>
      <c r="C408" s="83"/>
      <c r="D408" s="201" t="s">
        <v>159</v>
      </c>
      <c r="E408" s="201"/>
      <c r="F408" s="71"/>
      <c r="G408" s="271">
        <f>SUM(G398,G400,G402,G404)</f>
        <v>0</v>
      </c>
      <c r="H408" s="272"/>
      <c r="I408" s="71"/>
      <c r="J408" s="276" t="e">
        <f>#N/A</f>
        <v>#N/A</v>
      </c>
      <c r="K408" s="277"/>
      <c r="L408" s="82"/>
      <c r="M408" s="69"/>
      <c r="N408" s="62"/>
    </row>
    <row r="409" spans="1:14" ht="9" customHeight="1" x14ac:dyDescent="0.25">
      <c r="A409" s="62"/>
      <c r="B409" s="67"/>
      <c r="C409" s="83"/>
      <c r="D409" s="114"/>
      <c r="E409" s="114"/>
      <c r="F409" s="71"/>
      <c r="G409" s="61"/>
      <c r="H409" s="61"/>
      <c r="I409" s="71"/>
      <c r="J409" s="167"/>
      <c r="K409" s="167"/>
      <c r="L409" s="82"/>
      <c r="M409" s="69"/>
      <c r="N409" s="62"/>
    </row>
    <row r="410" spans="1:14" ht="15" customHeight="1" x14ac:dyDescent="0.25">
      <c r="A410" s="62"/>
      <c r="B410" s="67"/>
      <c r="C410" s="193" t="s">
        <v>183</v>
      </c>
      <c r="D410" s="194"/>
      <c r="E410" s="194"/>
      <c r="F410" s="194"/>
      <c r="G410" s="194"/>
      <c r="H410" s="194"/>
      <c r="I410" s="194"/>
      <c r="J410" s="194"/>
      <c r="K410" s="194"/>
      <c r="L410" s="195"/>
      <c r="M410" s="69"/>
      <c r="N410" s="62"/>
    </row>
    <row r="411" spans="1:14" ht="9" customHeight="1" x14ac:dyDescent="0.25">
      <c r="A411" s="62"/>
      <c r="B411" s="67"/>
      <c r="C411" s="95"/>
      <c r="D411" s="96"/>
      <c r="E411" s="96"/>
      <c r="F411" s="96"/>
      <c r="G411" s="96"/>
      <c r="H411" s="96"/>
      <c r="I411" s="96"/>
      <c r="J411" s="96"/>
      <c r="K411" s="96"/>
      <c r="L411" s="97"/>
      <c r="M411" s="69"/>
      <c r="N411" s="62"/>
    </row>
    <row r="412" spans="1:14" ht="6.75" customHeight="1" x14ac:dyDescent="0.25">
      <c r="A412" s="62"/>
      <c r="B412" s="67"/>
      <c r="C412" s="72"/>
      <c r="D412" s="73"/>
      <c r="E412" s="73"/>
      <c r="F412" s="73"/>
      <c r="G412" s="73"/>
      <c r="H412" s="73"/>
      <c r="I412" s="73"/>
      <c r="J412" s="165"/>
      <c r="K412" s="165"/>
      <c r="L412" s="74"/>
      <c r="M412" s="69"/>
      <c r="N412" s="62"/>
    </row>
    <row r="413" spans="1:14" ht="15" customHeight="1" x14ac:dyDescent="0.25">
      <c r="A413" s="62"/>
      <c r="B413" s="67"/>
      <c r="C413" s="260" t="s">
        <v>228</v>
      </c>
      <c r="D413" s="261"/>
      <c r="E413" s="261"/>
      <c r="F413" s="89"/>
      <c r="G413" s="71"/>
      <c r="H413" s="71"/>
      <c r="I413" s="71"/>
      <c r="J413" s="71"/>
      <c r="K413" s="71"/>
      <c r="L413" s="82"/>
      <c r="M413" s="69"/>
      <c r="N413" s="62"/>
    </row>
    <row r="414" spans="1:14" ht="5.25" customHeight="1" x14ac:dyDescent="0.25">
      <c r="A414" s="62"/>
      <c r="B414" s="67"/>
      <c r="C414" s="90"/>
      <c r="D414" s="91"/>
      <c r="E414" s="91"/>
      <c r="F414" s="91"/>
      <c r="G414" s="71"/>
      <c r="H414" s="71"/>
      <c r="I414" s="71"/>
      <c r="J414" s="71"/>
      <c r="K414" s="71"/>
      <c r="L414" s="82"/>
      <c r="M414" s="69"/>
      <c r="N414" s="62"/>
    </row>
    <row r="415" spans="1:14" ht="15" customHeight="1" x14ac:dyDescent="0.25">
      <c r="A415" s="62"/>
      <c r="B415" s="67"/>
      <c r="C415" s="83"/>
      <c r="D415" s="71"/>
      <c r="E415" s="71"/>
      <c r="F415" s="71"/>
      <c r="G415" s="224" t="s">
        <v>153</v>
      </c>
      <c r="H415" s="224"/>
      <c r="I415" s="71"/>
      <c r="J415" s="71"/>
      <c r="K415" s="71"/>
      <c r="L415" s="82"/>
      <c r="M415" s="69"/>
      <c r="N415" s="62"/>
    </row>
    <row r="416" spans="1:14" ht="6" customHeight="1" x14ac:dyDescent="0.25">
      <c r="A416" s="62"/>
      <c r="B416" s="67"/>
      <c r="C416" s="83"/>
      <c r="D416" s="71"/>
      <c r="E416" s="71"/>
      <c r="F416" s="71"/>
      <c r="G416" s="71"/>
      <c r="H416" s="71"/>
      <c r="I416" s="71"/>
      <c r="J416" s="71"/>
      <c r="K416" s="71"/>
      <c r="L416" s="82"/>
      <c r="M416" s="69"/>
      <c r="N416" s="62"/>
    </row>
    <row r="417" spans="1:14" ht="15" customHeight="1" x14ac:dyDescent="0.25">
      <c r="A417" s="62"/>
      <c r="B417" s="67"/>
      <c r="C417" s="83"/>
      <c r="D417" s="201" t="s">
        <v>161</v>
      </c>
      <c r="E417" s="201"/>
      <c r="F417" s="71"/>
      <c r="G417" s="263">
        <f>IF(AND($C$64="Other",$E$57&gt;=4),"Please Enter Value",IF($E$57&gt;=4,$G$111,"Not Applicable"))</f>
        <v>50000000</v>
      </c>
      <c r="H417" s="264"/>
      <c r="I417" s="71"/>
      <c r="J417" s="71"/>
      <c r="K417" s="71"/>
      <c r="L417" s="82"/>
      <c r="M417" s="69"/>
      <c r="N417" s="62"/>
    </row>
    <row r="418" spans="1:14" ht="9" customHeight="1" x14ac:dyDescent="0.25">
      <c r="A418" s="62"/>
      <c r="B418" s="67"/>
      <c r="C418" s="83"/>
      <c r="D418" s="71"/>
      <c r="E418" s="71"/>
      <c r="F418" s="71"/>
      <c r="G418" s="71"/>
      <c r="H418" s="71"/>
      <c r="I418" s="71"/>
      <c r="J418" s="71"/>
      <c r="K418" s="71"/>
      <c r="L418" s="82"/>
      <c r="M418" s="69"/>
      <c r="N418" s="62"/>
    </row>
    <row r="419" spans="1:14" ht="15" customHeight="1" x14ac:dyDescent="0.25">
      <c r="A419" s="62"/>
      <c r="B419" s="67"/>
      <c r="C419" s="83"/>
      <c r="D419" s="201" t="s">
        <v>162</v>
      </c>
      <c r="E419" s="201"/>
      <c r="F419" s="71"/>
      <c r="G419" s="271">
        <f>IF($E$57&gt;=4,$G$113,"Not Applicable")</f>
        <v>30000000</v>
      </c>
      <c r="H419" s="272"/>
      <c r="I419" s="71"/>
      <c r="J419" s="71"/>
      <c r="K419" s="71"/>
      <c r="L419" s="82"/>
      <c r="M419" s="69"/>
      <c r="N419" s="62"/>
    </row>
    <row r="420" spans="1:14" ht="4.5" customHeight="1" x14ac:dyDescent="0.25">
      <c r="A420" s="62"/>
      <c r="B420" s="67"/>
      <c r="C420" s="83"/>
      <c r="D420" s="71"/>
      <c r="E420" s="71"/>
      <c r="F420" s="71"/>
      <c r="G420" s="71"/>
      <c r="H420" s="71"/>
      <c r="I420" s="71"/>
      <c r="J420" s="71"/>
      <c r="K420" s="71"/>
      <c r="L420" s="82"/>
      <c r="M420" s="69"/>
      <c r="N420" s="62"/>
    </row>
    <row r="421" spans="1:14" ht="15" customHeight="1" x14ac:dyDescent="0.25">
      <c r="A421" s="62"/>
      <c r="B421" s="67"/>
      <c r="C421" s="83"/>
      <c r="D421" s="71"/>
      <c r="E421" s="71"/>
      <c r="F421" s="71"/>
      <c r="G421" s="224" t="s">
        <v>160</v>
      </c>
      <c r="H421" s="224"/>
      <c r="I421" s="71"/>
      <c r="J421" s="79" t="s">
        <v>154</v>
      </c>
      <c r="K421" s="79"/>
      <c r="L421" s="171"/>
      <c r="M421" s="69"/>
      <c r="N421" s="62"/>
    </row>
    <row r="422" spans="1:14" ht="4.5" customHeight="1" x14ac:dyDescent="0.25">
      <c r="A422" s="62"/>
      <c r="B422" s="67"/>
      <c r="C422" s="83"/>
      <c r="D422" s="71"/>
      <c r="E422" s="71"/>
      <c r="F422" s="71"/>
      <c r="G422" s="92"/>
      <c r="H422" s="92"/>
      <c r="I422" s="71"/>
      <c r="J422" s="166"/>
      <c r="K422" s="166"/>
      <c r="L422" s="82"/>
      <c r="M422" s="69"/>
      <c r="N422" s="62"/>
    </row>
    <row r="423" spans="1:14" ht="15" customHeight="1" x14ac:dyDescent="0.25">
      <c r="A423" s="62"/>
      <c r="B423" s="67"/>
      <c r="C423" s="83"/>
      <c r="D423" s="201" t="s">
        <v>159</v>
      </c>
      <c r="E423" s="201"/>
      <c r="F423" s="71"/>
      <c r="G423" s="271">
        <f>SUM(G417,G419)</f>
        <v>80000000</v>
      </c>
      <c r="H423" s="272"/>
      <c r="I423" s="71"/>
      <c r="J423" s="276" t="e">
        <f>#N/A</f>
        <v>#N/A</v>
      </c>
      <c r="K423" s="277"/>
      <c r="L423" s="82"/>
      <c r="M423" s="69"/>
      <c r="N423" s="62"/>
    </row>
    <row r="424" spans="1:14" ht="9" customHeight="1" x14ac:dyDescent="0.25">
      <c r="A424" s="62"/>
      <c r="B424" s="67"/>
      <c r="C424" s="95"/>
      <c r="D424" s="96"/>
      <c r="E424" s="96"/>
      <c r="F424" s="96"/>
      <c r="G424" s="96"/>
      <c r="H424" s="96"/>
      <c r="I424" s="96"/>
      <c r="J424" s="96"/>
      <c r="K424" s="96"/>
      <c r="L424" s="97"/>
      <c r="M424" s="69"/>
      <c r="N424" s="62"/>
    </row>
    <row r="425" spans="1:14" ht="9" customHeight="1" x14ac:dyDescent="0.25">
      <c r="A425" s="62"/>
      <c r="B425" s="67"/>
      <c r="C425" s="72"/>
      <c r="D425" s="73"/>
      <c r="E425" s="73"/>
      <c r="F425" s="73"/>
      <c r="G425" s="73"/>
      <c r="H425" s="73"/>
      <c r="I425" s="73"/>
      <c r="J425" s="165"/>
      <c r="K425" s="165"/>
      <c r="L425" s="74"/>
      <c r="M425" s="69"/>
      <c r="N425" s="62"/>
    </row>
    <row r="426" spans="1:14" ht="15" customHeight="1" x14ac:dyDescent="0.25">
      <c r="A426" s="62"/>
      <c r="B426" s="67"/>
      <c r="C426" s="260" t="s">
        <v>229</v>
      </c>
      <c r="D426" s="261"/>
      <c r="E426" s="261"/>
      <c r="F426" s="261"/>
      <c r="G426" s="261"/>
      <c r="H426" s="261"/>
      <c r="I426" s="261"/>
      <c r="J426" s="71"/>
      <c r="K426" s="71"/>
      <c r="L426" s="82"/>
      <c r="M426" s="69"/>
      <c r="N426" s="62"/>
    </row>
    <row r="427" spans="1:14" ht="7.5" customHeight="1" x14ac:dyDescent="0.25">
      <c r="A427" s="62"/>
      <c r="B427" s="67"/>
      <c r="C427" s="90"/>
      <c r="D427" s="91"/>
      <c r="E427" s="91"/>
      <c r="F427" s="71"/>
      <c r="G427" s="71"/>
      <c r="H427" s="71"/>
      <c r="I427" s="71"/>
      <c r="J427" s="71"/>
      <c r="K427" s="71"/>
      <c r="L427" s="82"/>
      <c r="M427" s="69"/>
      <c r="N427" s="62"/>
    </row>
    <row r="428" spans="1:14" ht="15" customHeight="1" x14ac:dyDescent="0.25">
      <c r="A428" s="62"/>
      <c r="B428" s="67"/>
      <c r="C428" s="83"/>
      <c r="D428" s="71"/>
      <c r="E428" s="71"/>
      <c r="F428" s="71"/>
      <c r="G428" s="201" t="s">
        <v>164</v>
      </c>
      <c r="H428" s="201"/>
      <c r="I428" s="71"/>
      <c r="J428" s="79" t="s">
        <v>154</v>
      </c>
      <c r="K428" s="79"/>
      <c r="L428" s="171"/>
      <c r="M428" s="69"/>
      <c r="N428" s="62"/>
    </row>
    <row r="429" spans="1:14" ht="5.25" customHeight="1" x14ac:dyDescent="0.25">
      <c r="A429" s="62"/>
      <c r="B429" s="67"/>
      <c r="C429" s="83"/>
      <c r="D429" s="71"/>
      <c r="E429" s="71"/>
      <c r="F429" s="71"/>
      <c r="G429" s="71"/>
      <c r="H429" s="71"/>
      <c r="I429" s="71"/>
      <c r="J429" s="166"/>
      <c r="K429" s="166"/>
      <c r="L429" s="82"/>
      <c r="M429" s="69"/>
      <c r="N429" s="62"/>
    </row>
    <row r="430" spans="1:14" ht="15" customHeight="1" x14ac:dyDescent="0.25">
      <c r="A430" s="62"/>
      <c r="B430" s="67"/>
      <c r="C430" s="83"/>
      <c r="D430" s="201" t="s">
        <v>150</v>
      </c>
      <c r="E430" s="201"/>
      <c r="F430" s="227"/>
      <c r="G430" s="271">
        <f>IF($E$57&gt;=4,$G$124,"Not Applicable")</f>
        <v>2000000000</v>
      </c>
      <c r="H430" s="272"/>
      <c r="I430" s="71"/>
      <c r="J430" s="276" t="e">
        <f>#N/A</f>
        <v>#N/A</v>
      </c>
      <c r="K430" s="277"/>
      <c r="L430" s="82"/>
      <c r="M430" s="69"/>
      <c r="N430" s="62"/>
    </row>
    <row r="431" spans="1:14" ht="9" customHeight="1" x14ac:dyDescent="0.25">
      <c r="A431" s="62"/>
      <c r="B431" s="67"/>
      <c r="C431" s="83"/>
      <c r="D431" s="94"/>
      <c r="E431" s="94"/>
      <c r="F431" s="71"/>
      <c r="G431" s="61"/>
      <c r="H431" s="61"/>
      <c r="I431" s="71"/>
      <c r="J431" s="167"/>
      <c r="K431" s="167"/>
      <c r="L431" s="82"/>
      <c r="M431" s="69"/>
      <c r="N431" s="62"/>
    </row>
    <row r="432" spans="1:14" ht="15" customHeight="1" x14ac:dyDescent="0.25">
      <c r="A432" s="62"/>
      <c r="B432" s="67"/>
      <c r="C432" s="83"/>
      <c r="D432" s="201" t="s">
        <v>149</v>
      </c>
      <c r="E432" s="201"/>
      <c r="F432" s="201"/>
      <c r="G432" s="271">
        <f>IF($E$57&gt;=4,$G$126,"Not Applicable")</f>
        <v>2000000000</v>
      </c>
      <c r="H432" s="272"/>
      <c r="I432" s="71"/>
      <c r="J432" s="276" t="str">
        <f>IF($E$57&gt;=4,"Included","Not Applicable")</f>
        <v>Included</v>
      </c>
      <c r="K432" s="277"/>
      <c r="L432" s="82"/>
      <c r="M432" s="69"/>
      <c r="N432" s="62"/>
    </row>
    <row r="433" spans="1:14" ht="9" customHeight="1" x14ac:dyDescent="0.25">
      <c r="A433" s="62"/>
      <c r="B433" s="67"/>
      <c r="C433" s="95"/>
      <c r="D433" s="96"/>
      <c r="E433" s="96"/>
      <c r="F433" s="96"/>
      <c r="G433" s="96"/>
      <c r="H433" s="96"/>
      <c r="I433" s="96"/>
      <c r="J433" s="96"/>
      <c r="K433" s="96"/>
      <c r="L433" s="97"/>
      <c r="M433" s="69"/>
      <c r="N433" s="62"/>
    </row>
    <row r="434" spans="1:14" ht="9" customHeight="1" x14ac:dyDescent="0.25">
      <c r="A434" s="62"/>
      <c r="B434" s="67"/>
      <c r="C434" s="85"/>
      <c r="D434" s="86"/>
      <c r="E434" s="86"/>
      <c r="F434" s="86"/>
      <c r="G434" s="86"/>
      <c r="H434" s="86"/>
      <c r="I434" s="87"/>
      <c r="J434" s="87"/>
      <c r="K434" s="87"/>
      <c r="L434" s="88"/>
      <c r="M434" s="69"/>
      <c r="N434" s="62"/>
    </row>
    <row r="435" spans="1:14" ht="15" customHeight="1" x14ac:dyDescent="0.25">
      <c r="A435" s="62"/>
      <c r="B435" s="67"/>
      <c r="C435" s="260" t="s">
        <v>234</v>
      </c>
      <c r="D435" s="261"/>
      <c r="E435" s="261"/>
      <c r="F435" s="261"/>
      <c r="G435" s="261"/>
      <c r="H435" s="261"/>
      <c r="I435" s="261"/>
      <c r="J435" s="71"/>
      <c r="K435" s="71"/>
      <c r="L435" s="82"/>
      <c r="M435" s="69"/>
      <c r="N435" s="62"/>
    </row>
    <row r="436" spans="1:14" ht="6.75" customHeight="1" x14ac:dyDescent="0.25">
      <c r="A436" s="62"/>
      <c r="B436" s="67"/>
      <c r="C436" s="90"/>
      <c r="D436" s="91"/>
      <c r="E436" s="91"/>
      <c r="F436" s="91"/>
      <c r="G436" s="71"/>
      <c r="H436" s="71"/>
      <c r="I436" s="71"/>
      <c r="J436" s="71"/>
      <c r="K436" s="71"/>
      <c r="L436" s="82"/>
      <c r="M436" s="69"/>
      <c r="N436" s="62"/>
    </row>
    <row r="437" spans="1:14" ht="15" customHeight="1" x14ac:dyDescent="0.25">
      <c r="A437" s="62"/>
      <c r="B437" s="67"/>
      <c r="C437" s="83"/>
      <c r="D437" s="71"/>
      <c r="E437" s="71"/>
      <c r="F437" s="71"/>
      <c r="G437" s="79" t="s">
        <v>167</v>
      </c>
      <c r="H437" s="79"/>
      <c r="I437" s="79"/>
      <c r="J437" s="71"/>
      <c r="K437" s="71"/>
      <c r="L437" s="82"/>
      <c r="M437" s="69"/>
      <c r="N437" s="62"/>
    </row>
    <row r="438" spans="1:14" ht="9" customHeight="1" x14ac:dyDescent="0.25">
      <c r="A438" s="62"/>
      <c r="B438" s="67"/>
      <c r="C438" s="83"/>
      <c r="D438" s="71"/>
      <c r="E438" s="71"/>
      <c r="F438" s="71"/>
      <c r="G438" s="71"/>
      <c r="H438" s="71"/>
      <c r="I438" s="71"/>
      <c r="J438" s="71"/>
      <c r="K438" s="71"/>
      <c r="L438" s="82"/>
      <c r="M438" s="69"/>
      <c r="N438" s="62"/>
    </row>
    <row r="439" spans="1:14" ht="15" customHeight="1" x14ac:dyDescent="0.25">
      <c r="A439" s="62"/>
      <c r="B439" s="67"/>
      <c r="C439" s="83"/>
      <c r="D439" s="201" t="s">
        <v>165</v>
      </c>
      <c r="E439" s="201"/>
      <c r="F439" s="227"/>
      <c r="G439" s="269" t="s">
        <v>143</v>
      </c>
      <c r="H439" s="270"/>
      <c r="I439" s="71"/>
      <c r="J439" s="71"/>
      <c r="K439" s="71"/>
      <c r="L439" s="82"/>
      <c r="M439" s="69"/>
      <c r="N439" s="62"/>
    </row>
    <row r="440" spans="1:14" ht="9" customHeight="1" x14ac:dyDescent="0.25">
      <c r="A440" s="62"/>
      <c r="B440" s="67"/>
      <c r="C440" s="83"/>
      <c r="D440" s="71"/>
      <c r="E440" s="71"/>
      <c r="F440" s="71"/>
      <c r="G440" s="71"/>
      <c r="H440" s="71"/>
      <c r="I440" s="71"/>
      <c r="J440" s="71"/>
      <c r="K440" s="71"/>
      <c r="L440" s="82"/>
      <c r="M440" s="69"/>
      <c r="N440" s="62"/>
    </row>
    <row r="441" spans="1:14" ht="15" customHeight="1" x14ac:dyDescent="0.25">
      <c r="A441" s="62"/>
      <c r="B441" s="67"/>
      <c r="C441" s="83"/>
      <c r="D441" s="79" t="s">
        <v>173</v>
      </c>
      <c r="E441" s="79"/>
      <c r="F441" s="71"/>
      <c r="G441" s="263" t="str">
        <f>IF($E$57&gt;=4,"Please Enter Value","Not Applicable")</f>
        <v>Please Enter Value</v>
      </c>
      <c r="H441" s="264"/>
      <c r="I441" s="71"/>
      <c r="J441" s="71"/>
      <c r="K441" s="71"/>
      <c r="L441" s="82"/>
      <c r="M441" s="69"/>
      <c r="N441" s="62"/>
    </row>
    <row r="442" spans="1:14" ht="9" customHeight="1" x14ac:dyDescent="0.25">
      <c r="A442" s="62"/>
      <c r="B442" s="67"/>
      <c r="C442" s="83"/>
      <c r="D442" s="71"/>
      <c r="E442" s="71"/>
      <c r="F442" s="71"/>
      <c r="G442" s="71"/>
      <c r="H442" s="71"/>
      <c r="I442" s="71"/>
      <c r="J442" s="71"/>
      <c r="K442" s="71"/>
      <c r="L442" s="82"/>
      <c r="M442" s="69"/>
      <c r="N442" s="62"/>
    </row>
    <row r="443" spans="1:14" ht="15" customHeight="1" x14ac:dyDescent="0.25">
      <c r="A443" s="62"/>
      <c r="B443" s="67"/>
      <c r="C443" s="83"/>
      <c r="D443" s="201" t="s">
        <v>50</v>
      </c>
      <c r="E443" s="201"/>
      <c r="F443" s="71"/>
      <c r="G443" s="263" t="str">
        <f>IF($E$57&gt;=4,"Please Enter Value","Not Applicable")</f>
        <v>Please Enter Value</v>
      </c>
      <c r="H443" s="264"/>
      <c r="I443" s="71"/>
      <c r="J443" s="71"/>
      <c r="K443" s="71"/>
      <c r="L443" s="82"/>
      <c r="M443" s="69"/>
      <c r="N443" s="62"/>
    </row>
    <row r="444" spans="1:14" ht="15" customHeight="1" x14ac:dyDescent="0.25">
      <c r="A444" s="62"/>
      <c r="B444" s="67"/>
      <c r="C444" s="83"/>
      <c r="D444" s="71" t="s">
        <v>174</v>
      </c>
      <c r="E444" s="71"/>
      <c r="F444" s="71"/>
      <c r="G444" s="71"/>
      <c r="H444" s="71"/>
      <c r="I444" s="71"/>
      <c r="J444" s="71"/>
      <c r="K444" s="71"/>
      <c r="L444" s="82"/>
      <c r="M444" s="69"/>
      <c r="N444" s="62"/>
    </row>
    <row r="445" spans="1:14" ht="6" customHeight="1" x14ac:dyDescent="0.25">
      <c r="A445" s="62"/>
      <c r="B445" s="67"/>
      <c r="C445" s="83"/>
      <c r="D445" s="71"/>
      <c r="E445" s="71"/>
      <c r="F445" s="71"/>
      <c r="G445" s="71"/>
      <c r="H445" s="71"/>
      <c r="I445" s="71"/>
      <c r="J445" s="71"/>
      <c r="K445" s="71"/>
      <c r="L445" s="82"/>
      <c r="M445" s="69"/>
      <c r="N445" s="62"/>
    </row>
    <row r="446" spans="1:14" ht="15" customHeight="1" x14ac:dyDescent="0.25">
      <c r="A446" s="62"/>
      <c r="B446" s="67"/>
      <c r="C446" s="83"/>
      <c r="D446" s="71"/>
      <c r="E446" s="71"/>
      <c r="F446" s="71"/>
      <c r="G446" s="224" t="s">
        <v>168</v>
      </c>
      <c r="H446" s="224"/>
      <c r="I446" s="71"/>
      <c r="J446" s="79" t="s">
        <v>154</v>
      </c>
      <c r="K446" s="79"/>
      <c r="L446" s="171"/>
      <c r="M446" s="69"/>
      <c r="N446" s="62"/>
    </row>
    <row r="447" spans="1:14" ht="6.75" customHeight="1" x14ac:dyDescent="0.25">
      <c r="A447" s="62"/>
      <c r="B447" s="67"/>
      <c r="C447" s="83"/>
      <c r="D447" s="71"/>
      <c r="E447" s="71"/>
      <c r="F447" s="71"/>
      <c r="G447" s="92"/>
      <c r="H447" s="92"/>
      <c r="I447" s="71"/>
      <c r="J447" s="166"/>
      <c r="K447" s="166"/>
      <c r="L447" s="82"/>
      <c r="M447" s="69"/>
      <c r="N447" s="62"/>
    </row>
    <row r="448" spans="1:14" ht="15" customHeight="1" x14ac:dyDescent="0.25">
      <c r="A448" s="62"/>
      <c r="B448" s="67"/>
      <c r="C448" s="83"/>
      <c r="D448" s="201" t="s">
        <v>159</v>
      </c>
      <c r="E448" s="201"/>
      <c r="F448" s="71"/>
      <c r="G448" s="271">
        <f>SUM(G441,G443)</f>
        <v>0</v>
      </c>
      <c r="H448" s="272"/>
      <c r="I448" s="71"/>
      <c r="J448" s="265" t="e">
        <f>#N/A</f>
        <v>#N/A</v>
      </c>
      <c r="K448" s="266"/>
      <c r="L448" s="82"/>
      <c r="M448" s="69"/>
      <c r="N448" s="62"/>
    </row>
    <row r="449" spans="1:14" ht="9" customHeight="1" x14ac:dyDescent="0.25">
      <c r="A449" s="62"/>
      <c r="B449" s="67"/>
      <c r="C449" s="95"/>
      <c r="D449" s="96"/>
      <c r="E449" s="96"/>
      <c r="F449" s="96"/>
      <c r="G449" s="96"/>
      <c r="H449" s="96"/>
      <c r="I449" s="96"/>
      <c r="J449" s="96"/>
      <c r="K449" s="96"/>
      <c r="L449" s="97"/>
      <c r="M449" s="69"/>
      <c r="N449" s="62"/>
    </row>
    <row r="450" spans="1:14" ht="9" customHeight="1" x14ac:dyDescent="0.25">
      <c r="A450" s="62"/>
      <c r="B450" s="67"/>
      <c r="C450" s="85"/>
      <c r="D450" s="86"/>
      <c r="E450" s="86"/>
      <c r="F450" s="86"/>
      <c r="G450" s="86"/>
      <c r="H450" s="86"/>
      <c r="I450" s="87"/>
      <c r="J450" s="87"/>
      <c r="K450" s="87"/>
      <c r="L450" s="88"/>
      <c r="M450" s="69"/>
      <c r="N450" s="62"/>
    </row>
    <row r="451" spans="1:14" ht="15" customHeight="1" x14ac:dyDescent="0.25">
      <c r="A451" s="62"/>
      <c r="B451" s="67"/>
      <c r="C451" s="260" t="s">
        <v>231</v>
      </c>
      <c r="D451" s="261"/>
      <c r="E451" s="261"/>
      <c r="F451" s="261"/>
      <c r="G451" s="261"/>
      <c r="H451" s="261"/>
      <c r="I451" s="261"/>
      <c r="J451" s="71"/>
      <c r="K451" s="71"/>
      <c r="L451" s="82"/>
      <c r="M451" s="69"/>
      <c r="N451" s="62"/>
    </row>
    <row r="452" spans="1:14" ht="6.75" customHeight="1" x14ac:dyDescent="0.25">
      <c r="A452" s="62"/>
      <c r="B452" s="67"/>
      <c r="C452" s="98"/>
      <c r="D452" s="89"/>
      <c r="E452" s="89"/>
      <c r="F452" s="89"/>
      <c r="G452" s="89"/>
      <c r="H452" s="89"/>
      <c r="I452" s="89"/>
      <c r="J452" s="89"/>
      <c r="K452" s="89"/>
      <c r="L452" s="99"/>
      <c r="M452" s="69"/>
      <c r="N452" s="62"/>
    </row>
    <row r="453" spans="1:14" ht="15" customHeight="1" x14ac:dyDescent="0.25">
      <c r="A453" s="62"/>
      <c r="B453" s="67"/>
      <c r="C453" s="273" t="s">
        <v>171</v>
      </c>
      <c r="D453" s="274"/>
      <c r="E453" s="274"/>
      <c r="F453" s="274"/>
      <c r="G453" s="274"/>
      <c r="H453" s="274"/>
      <c r="I453" s="274"/>
      <c r="J453" s="274"/>
      <c r="K453" s="274"/>
      <c r="L453" s="275"/>
      <c r="M453" s="69"/>
      <c r="N453" s="62"/>
    </row>
    <row r="454" spans="1:14" ht="15" customHeight="1" x14ac:dyDescent="0.25">
      <c r="A454" s="62"/>
      <c r="B454" s="67"/>
      <c r="C454" s="100" t="s">
        <v>182</v>
      </c>
      <c r="D454" s="101"/>
      <c r="E454" s="101"/>
      <c r="F454" s="101"/>
      <c r="G454" s="101"/>
      <c r="H454" s="101"/>
      <c r="I454" s="101"/>
      <c r="J454" s="101"/>
      <c r="K454" s="101"/>
      <c r="L454" s="102"/>
      <c r="M454" s="69"/>
      <c r="N454" s="62"/>
    </row>
    <row r="455" spans="1:14" ht="9.75" customHeight="1" x14ac:dyDescent="0.25">
      <c r="A455" s="62"/>
      <c r="B455" s="67"/>
      <c r="C455" s="103"/>
      <c r="D455" s="91"/>
      <c r="E455" s="91"/>
      <c r="F455" s="91"/>
      <c r="G455" s="71"/>
      <c r="H455" s="71"/>
      <c r="I455" s="71"/>
      <c r="J455" s="247" t="s">
        <v>184</v>
      </c>
      <c r="K455" s="247"/>
      <c r="L455" s="248"/>
      <c r="M455" s="69"/>
      <c r="N455" s="62"/>
    </row>
    <row r="456" spans="1:14" ht="15" customHeight="1" x14ac:dyDescent="0.25">
      <c r="A456" s="62"/>
      <c r="B456" s="67"/>
      <c r="C456" s="267" t="s">
        <v>169</v>
      </c>
      <c r="D456" s="268"/>
      <c r="E456" s="268"/>
      <c r="F456" s="268"/>
      <c r="G456" s="71"/>
      <c r="H456" s="71"/>
      <c r="I456" s="73"/>
      <c r="J456" s="247"/>
      <c r="K456" s="247"/>
      <c r="L456" s="248"/>
      <c r="M456" s="69"/>
      <c r="N456" s="62"/>
    </row>
    <row r="457" spans="1:14" ht="15" customHeight="1" x14ac:dyDescent="0.25">
      <c r="A457" s="62"/>
      <c r="B457" s="67"/>
      <c r="C457" s="90"/>
      <c r="D457" s="91"/>
      <c r="E457" s="91"/>
      <c r="F457" s="91"/>
      <c r="G457" s="71"/>
      <c r="H457" s="71"/>
      <c r="I457" s="71"/>
      <c r="J457" s="71"/>
      <c r="K457" s="71"/>
      <c r="L457" s="82"/>
      <c r="M457" s="69"/>
      <c r="N457" s="62"/>
    </row>
    <row r="458" spans="1:14" ht="15" customHeight="1" x14ac:dyDescent="0.25">
      <c r="A458" s="62"/>
      <c r="B458" s="67"/>
      <c r="C458" s="104"/>
      <c r="D458" s="259" t="s">
        <v>192</v>
      </c>
      <c r="E458" s="228" t="s">
        <v>176</v>
      </c>
      <c r="F458" s="229"/>
      <c r="G458" s="228" t="s">
        <v>178</v>
      </c>
      <c r="H458" s="229"/>
      <c r="I458" s="249" t="s">
        <v>51</v>
      </c>
      <c r="J458" s="228" t="s">
        <v>181</v>
      </c>
      <c r="K458" s="229"/>
      <c r="L458" s="82"/>
      <c r="M458" s="69"/>
      <c r="N458" s="62"/>
    </row>
    <row r="459" spans="1:14" ht="15" customHeight="1" x14ac:dyDescent="0.25">
      <c r="A459" s="62"/>
      <c r="B459" s="67"/>
      <c r="C459" s="104"/>
      <c r="D459" s="250"/>
      <c r="E459" s="230"/>
      <c r="F459" s="231"/>
      <c r="G459" s="230"/>
      <c r="H459" s="231"/>
      <c r="I459" s="250"/>
      <c r="J459" s="230"/>
      <c r="K459" s="231"/>
      <c r="L459" s="82"/>
      <c r="M459" s="69"/>
      <c r="N459" s="62"/>
    </row>
    <row r="460" spans="1:14" ht="15" customHeight="1" x14ac:dyDescent="0.25">
      <c r="A460" s="62"/>
      <c r="B460" s="67"/>
      <c r="C460" s="83"/>
      <c r="D460" s="105">
        <v>1</v>
      </c>
      <c r="E460" s="281" t="s">
        <v>141</v>
      </c>
      <c r="F460" s="282"/>
      <c r="G460" s="279">
        <v>0</v>
      </c>
      <c r="H460" s="280"/>
      <c r="I460" s="106">
        <v>1.1550000000000002E-3</v>
      </c>
      <c r="J460" s="232" t="str">
        <f>IF(ISERROR(E460*G460*I460),"-",E460*G460*I460)</f>
        <v>-</v>
      </c>
      <c r="K460" s="233"/>
      <c r="L460" s="107"/>
      <c r="M460" s="69"/>
      <c r="N460" s="62"/>
    </row>
    <row r="461" spans="1:14" ht="15" customHeight="1" x14ac:dyDescent="0.25">
      <c r="A461" s="62"/>
      <c r="B461" s="67"/>
      <c r="C461" s="83"/>
      <c r="D461" s="105">
        <v>2</v>
      </c>
      <c r="E461" s="281" t="s">
        <v>141</v>
      </c>
      <c r="F461" s="282"/>
      <c r="G461" s="279">
        <v>0</v>
      </c>
      <c r="H461" s="280"/>
      <c r="I461" s="106">
        <v>1.3699999999999999E-3</v>
      </c>
      <c r="J461" s="232" t="str">
        <f>IF(ISERROR(E461*G461*I461),"-",E461*G461*I461)</f>
        <v>-</v>
      </c>
      <c r="K461" s="233"/>
      <c r="L461" s="107"/>
      <c r="M461" s="69"/>
      <c r="N461" s="62"/>
    </row>
    <row r="462" spans="1:14" ht="15" customHeight="1" thickBot="1" x14ac:dyDescent="0.3">
      <c r="A462" s="62"/>
      <c r="B462" s="67"/>
      <c r="C462" s="83"/>
      <c r="D462" s="108">
        <v>3</v>
      </c>
      <c r="E462" s="251" t="s">
        <v>141</v>
      </c>
      <c r="F462" s="252"/>
      <c r="G462" s="279">
        <v>0</v>
      </c>
      <c r="H462" s="280"/>
      <c r="I462" s="109">
        <v>1.5E-3</v>
      </c>
      <c r="J462" s="236" t="str">
        <f>IF(ISERROR(E462*G462*I462),"-",E462*G462*I462)</f>
        <v>-</v>
      </c>
      <c r="K462" s="237"/>
      <c r="L462" s="107"/>
      <c r="M462" s="69"/>
      <c r="N462" s="62"/>
    </row>
    <row r="463" spans="1:14" ht="15" customHeight="1" thickTop="1" x14ac:dyDescent="0.25">
      <c r="A463" s="62"/>
      <c r="B463" s="67"/>
      <c r="C463" s="83"/>
      <c r="D463" s="244" t="s">
        <v>172</v>
      </c>
      <c r="E463" s="245"/>
      <c r="F463" s="245"/>
      <c r="G463" s="245"/>
      <c r="H463" s="245"/>
      <c r="I463" s="246"/>
      <c r="J463" s="242">
        <f>IF(O455=TRUE,SUM(J460,J461,J462)*1.05,SUM(J460,J461,J462))</f>
        <v>0</v>
      </c>
      <c r="K463" s="243"/>
      <c r="L463" s="107"/>
      <c r="M463" s="69"/>
      <c r="N463" s="62"/>
    </row>
    <row r="464" spans="1:14" ht="15" customHeight="1" x14ac:dyDescent="0.25">
      <c r="A464" s="62"/>
      <c r="B464" s="67"/>
      <c r="C464" s="83"/>
      <c r="D464" s="110"/>
      <c r="E464" s="110"/>
      <c r="F464" s="110"/>
      <c r="G464" s="110"/>
      <c r="H464" s="110"/>
      <c r="I464" s="110"/>
      <c r="J464" s="110"/>
      <c r="K464" s="110"/>
      <c r="L464" s="107"/>
      <c r="M464" s="69"/>
      <c r="N464" s="62"/>
    </row>
    <row r="465" spans="1:14" ht="15" customHeight="1" x14ac:dyDescent="0.25">
      <c r="A465" s="62"/>
      <c r="B465" s="67"/>
      <c r="C465" s="267" t="s">
        <v>170</v>
      </c>
      <c r="D465" s="268"/>
      <c r="E465" s="268"/>
      <c r="F465" s="268"/>
      <c r="G465" s="71"/>
      <c r="H465" s="71"/>
      <c r="I465" s="71"/>
      <c r="J465" s="71"/>
      <c r="K465" s="71"/>
      <c r="L465" s="107"/>
      <c r="M465" s="69"/>
      <c r="N465" s="62"/>
    </row>
    <row r="466" spans="1:14" ht="15" customHeight="1" x14ac:dyDescent="0.25">
      <c r="A466" s="62"/>
      <c r="B466" s="67"/>
      <c r="C466" s="90"/>
      <c r="D466" s="91"/>
      <c r="E466" s="91"/>
      <c r="F466" s="91"/>
      <c r="G466" s="71"/>
      <c r="H466" s="71"/>
      <c r="I466" s="71"/>
      <c r="J466" s="71"/>
      <c r="K466" s="71"/>
      <c r="L466" s="107"/>
      <c r="M466" s="69"/>
      <c r="N466" s="62"/>
    </row>
    <row r="467" spans="1:14" ht="15" customHeight="1" x14ac:dyDescent="0.25">
      <c r="A467" s="62"/>
      <c r="B467" s="67"/>
      <c r="C467" s="104"/>
      <c r="D467" s="259" t="s">
        <v>177</v>
      </c>
      <c r="E467" s="228" t="s">
        <v>176</v>
      </c>
      <c r="F467" s="229"/>
      <c r="G467" s="228" t="s">
        <v>178</v>
      </c>
      <c r="H467" s="229"/>
      <c r="I467" s="111" t="s">
        <v>179</v>
      </c>
      <c r="J467" s="228" t="s">
        <v>181</v>
      </c>
      <c r="K467" s="229"/>
      <c r="L467" s="107"/>
      <c r="M467" s="69"/>
      <c r="N467" s="62"/>
    </row>
    <row r="468" spans="1:14" ht="15" customHeight="1" x14ac:dyDescent="0.25">
      <c r="A468" s="62"/>
      <c r="B468" s="67"/>
      <c r="C468" s="104"/>
      <c r="D468" s="250"/>
      <c r="E468" s="230"/>
      <c r="F468" s="231"/>
      <c r="G468" s="230"/>
      <c r="H468" s="231"/>
      <c r="I468" s="112" t="s">
        <v>180</v>
      </c>
      <c r="J468" s="230"/>
      <c r="K468" s="231"/>
      <c r="L468" s="107"/>
      <c r="M468" s="69"/>
      <c r="N468" s="62"/>
    </row>
    <row r="469" spans="1:14" ht="15" customHeight="1" x14ac:dyDescent="0.25">
      <c r="A469" s="62"/>
      <c r="B469" s="67"/>
      <c r="C469" s="83"/>
      <c r="D469" s="105">
        <v>1</v>
      </c>
      <c r="E469" s="238" t="s">
        <v>143</v>
      </c>
      <c r="F469" s="239"/>
      <c r="G469" s="234">
        <f>G460</f>
        <v>0</v>
      </c>
      <c r="H469" s="235"/>
      <c r="I469" s="113" t="e">
        <f>#N/A</f>
        <v>#N/A</v>
      </c>
      <c r="J469" s="232" t="str">
        <f>IF(ISERROR(G469*I469),"-",G469*I469)</f>
        <v>-</v>
      </c>
      <c r="K469" s="233"/>
      <c r="L469" s="107"/>
      <c r="M469" s="69"/>
      <c r="N469" s="62"/>
    </row>
    <row r="470" spans="1:14" ht="15" customHeight="1" x14ac:dyDescent="0.25">
      <c r="A470" s="62"/>
      <c r="B470" s="67"/>
      <c r="C470" s="83"/>
      <c r="D470" s="105">
        <v>2</v>
      </c>
      <c r="E470" s="238" t="s">
        <v>143</v>
      </c>
      <c r="F470" s="239"/>
      <c r="G470" s="234">
        <f>G461</f>
        <v>0</v>
      </c>
      <c r="H470" s="235"/>
      <c r="I470" s="113" t="e">
        <f>#N/A</f>
        <v>#N/A</v>
      </c>
      <c r="J470" s="232" t="str">
        <f>IF(ISERROR(G470*I470),"-",G470*I470)</f>
        <v>-</v>
      </c>
      <c r="K470" s="233"/>
      <c r="L470" s="107"/>
      <c r="M470" s="69"/>
      <c r="N470" s="62"/>
    </row>
    <row r="471" spans="1:14" ht="15" customHeight="1" thickBot="1" x14ac:dyDescent="0.3">
      <c r="A471" s="62"/>
      <c r="B471" s="67"/>
      <c r="C471" s="83"/>
      <c r="D471" s="108">
        <v>3</v>
      </c>
      <c r="E471" s="238" t="s">
        <v>143</v>
      </c>
      <c r="F471" s="239"/>
      <c r="G471" s="234">
        <f>G462</f>
        <v>0</v>
      </c>
      <c r="H471" s="235"/>
      <c r="I471" s="113" t="e">
        <f>#N/A</f>
        <v>#N/A</v>
      </c>
      <c r="J471" s="236" t="str">
        <f>IF(ISERROR(G471*I471),"-",G471*I471)</f>
        <v>-</v>
      </c>
      <c r="K471" s="237"/>
      <c r="L471" s="107"/>
      <c r="M471" s="69"/>
      <c r="N471" s="62"/>
    </row>
    <row r="472" spans="1:14" ht="15" customHeight="1" thickTop="1" x14ac:dyDescent="0.25">
      <c r="A472" s="62"/>
      <c r="B472" s="67"/>
      <c r="C472" s="83"/>
      <c r="D472" s="244" t="s">
        <v>172</v>
      </c>
      <c r="E472" s="245"/>
      <c r="F472" s="245"/>
      <c r="G472" s="245"/>
      <c r="H472" s="245"/>
      <c r="I472" s="246"/>
      <c r="J472" s="242">
        <f>IF(O455=TRUE,SUM(J469,J470,J471)*1.05,SUM(J469,J470,J471))</f>
        <v>0</v>
      </c>
      <c r="K472" s="243"/>
      <c r="L472" s="107"/>
      <c r="M472" s="69"/>
      <c r="N472" s="62"/>
    </row>
    <row r="473" spans="1:14" ht="15" customHeight="1" thickBot="1" x14ac:dyDescent="0.3">
      <c r="A473" s="62"/>
      <c r="B473" s="67"/>
      <c r="C473" s="83"/>
      <c r="D473" s="114"/>
      <c r="E473" s="115"/>
      <c r="F473" s="115"/>
      <c r="G473" s="115"/>
      <c r="H473" s="115"/>
      <c r="I473" s="115"/>
      <c r="J473" s="116"/>
      <c r="K473" s="116"/>
      <c r="L473" s="107"/>
      <c r="M473" s="69"/>
      <c r="N473" s="62"/>
    </row>
    <row r="474" spans="1:14" ht="15" customHeight="1" thickBot="1" x14ac:dyDescent="0.3">
      <c r="A474" s="62"/>
      <c r="B474" s="67"/>
      <c r="C474" s="83"/>
      <c r="D474" s="224" t="s">
        <v>175</v>
      </c>
      <c r="E474" s="224"/>
      <c r="F474" s="224"/>
      <c r="G474" s="224"/>
      <c r="H474" s="224"/>
      <c r="I474" s="224"/>
      <c r="J474" s="240">
        <f>IF($E$57&gt;=4,J463+J472,"Not Applicable")</f>
        <v>0</v>
      </c>
      <c r="K474" s="241"/>
      <c r="L474" s="107"/>
      <c r="M474" s="69"/>
      <c r="N474" s="62"/>
    </row>
    <row r="475" spans="1:14" ht="15" customHeight="1" thickBot="1" x14ac:dyDescent="0.3">
      <c r="A475" s="62"/>
      <c r="B475" s="67"/>
      <c r="C475" s="122"/>
      <c r="D475" s="123"/>
      <c r="E475" s="123"/>
      <c r="F475" s="123"/>
      <c r="G475" s="123"/>
      <c r="H475" s="123"/>
      <c r="I475" s="123"/>
      <c r="J475" s="123"/>
      <c r="K475" s="123"/>
      <c r="L475" s="124"/>
      <c r="M475" s="69"/>
      <c r="N475" s="62"/>
    </row>
    <row r="476" spans="1:14" ht="15" customHeight="1" thickBot="1" x14ac:dyDescent="0.3">
      <c r="A476" s="62"/>
      <c r="B476" s="135"/>
      <c r="C476" s="151"/>
      <c r="D476" s="151"/>
      <c r="E476" s="151"/>
      <c r="F476" s="151"/>
      <c r="G476" s="151"/>
      <c r="H476" s="151"/>
      <c r="I476" s="151"/>
      <c r="J476" s="151"/>
      <c r="K476" s="151"/>
      <c r="L476" s="151"/>
      <c r="M476" s="138"/>
      <c r="N476" s="62"/>
    </row>
    <row r="477" spans="1:14" ht="15" customHeight="1" thickTop="1" x14ac:dyDescent="0.25">
      <c r="A477" s="62"/>
      <c r="B477" s="65"/>
      <c r="C477" s="152"/>
      <c r="D477" s="152"/>
      <c r="E477" s="152"/>
      <c r="F477" s="152"/>
      <c r="G477" s="152"/>
      <c r="H477" s="152"/>
      <c r="I477" s="152"/>
      <c r="J477" s="152"/>
      <c r="K477" s="152"/>
      <c r="L477" s="152"/>
      <c r="M477" s="65"/>
      <c r="N477" s="62"/>
    </row>
    <row r="478" spans="1:14" ht="15" customHeight="1" thickBot="1" x14ac:dyDescent="0.3">
      <c r="A478" s="62"/>
      <c r="B478" s="149"/>
      <c r="C478" s="136"/>
      <c r="D478" s="136"/>
      <c r="E478" s="136"/>
      <c r="F478" s="136"/>
      <c r="G478" s="136"/>
      <c r="H478" s="136"/>
      <c r="I478" s="136"/>
      <c r="J478" s="136"/>
      <c r="K478" s="136"/>
      <c r="L478" s="136"/>
      <c r="M478" s="149"/>
      <c r="N478" s="62"/>
    </row>
    <row r="479" spans="1:14" ht="15" customHeight="1" thickTop="1" x14ac:dyDescent="0.25">
      <c r="A479" s="62"/>
      <c r="B479" s="67"/>
      <c r="C479" s="153"/>
      <c r="D479" s="154"/>
      <c r="E479" s="154"/>
      <c r="F479" s="154"/>
      <c r="G479" s="154"/>
      <c r="H479" s="154"/>
      <c r="I479" s="154"/>
      <c r="J479" s="154"/>
      <c r="K479" s="154"/>
      <c r="L479" s="154"/>
      <c r="M479" s="69"/>
      <c r="N479" s="62"/>
    </row>
    <row r="480" spans="1:14" ht="18" customHeight="1" x14ac:dyDescent="0.25">
      <c r="A480" s="62"/>
      <c r="B480" s="67"/>
      <c r="C480" s="254" t="s">
        <v>208</v>
      </c>
      <c r="D480" s="255"/>
      <c r="E480" s="255"/>
      <c r="F480" s="255"/>
      <c r="G480" s="255"/>
      <c r="H480" s="255"/>
      <c r="I480" s="255"/>
      <c r="J480" s="255"/>
      <c r="K480" s="255"/>
      <c r="L480" s="256"/>
      <c r="M480" s="69"/>
      <c r="N480" s="62"/>
    </row>
    <row r="481" spans="1:14" ht="9" customHeight="1" x14ac:dyDescent="0.25">
      <c r="A481" s="62"/>
      <c r="B481" s="67"/>
      <c r="C481" s="83"/>
      <c r="D481" s="71"/>
      <c r="E481" s="71"/>
      <c r="F481" s="71"/>
      <c r="G481" s="71"/>
      <c r="H481" s="71"/>
      <c r="I481" s="71"/>
      <c r="J481" s="71"/>
      <c r="K481" s="71"/>
      <c r="L481" s="82"/>
      <c r="M481" s="69"/>
      <c r="N481" s="62"/>
    </row>
    <row r="482" spans="1:14" ht="15" customHeight="1" x14ac:dyDescent="0.25">
      <c r="A482" s="62"/>
      <c r="B482" s="67"/>
      <c r="C482" s="212" t="s">
        <v>47</v>
      </c>
      <c r="D482" s="213"/>
      <c r="E482" s="257"/>
      <c r="F482" s="257"/>
      <c r="G482" s="257"/>
      <c r="H482" s="257"/>
      <c r="I482" s="257"/>
      <c r="J482" s="257"/>
      <c r="K482" s="257"/>
      <c r="L482" s="258"/>
      <c r="M482" s="69"/>
      <c r="N482" s="62"/>
    </row>
    <row r="483" spans="1:14" ht="5.25" customHeight="1" x14ac:dyDescent="0.25">
      <c r="A483" s="62"/>
      <c r="B483" s="67"/>
      <c r="C483" s="83"/>
      <c r="D483" s="71"/>
      <c r="E483" s="71"/>
      <c r="F483" s="71"/>
      <c r="G483" s="71"/>
      <c r="H483" s="71"/>
      <c r="I483" s="71"/>
      <c r="J483" s="71"/>
      <c r="K483" s="71"/>
      <c r="L483" s="82"/>
      <c r="M483" s="69"/>
      <c r="N483" s="62"/>
    </row>
    <row r="484" spans="1:14" ht="15" customHeight="1" x14ac:dyDescent="0.25">
      <c r="A484" s="62"/>
      <c r="B484" s="67"/>
      <c r="C484" s="202" t="s">
        <v>48</v>
      </c>
      <c r="D484" s="203"/>
      <c r="E484" s="203"/>
      <c r="F484" s="73"/>
      <c r="G484" s="73"/>
      <c r="H484" s="201" t="s">
        <v>10</v>
      </c>
      <c r="I484" s="201"/>
      <c r="J484" s="71"/>
      <c r="K484" s="201" t="s">
        <v>11</v>
      </c>
      <c r="L484" s="253"/>
      <c r="M484" s="69"/>
      <c r="N484" s="62"/>
    </row>
    <row r="485" spans="1:14" ht="9" customHeight="1" x14ac:dyDescent="0.25">
      <c r="A485" s="62"/>
      <c r="B485" s="67"/>
      <c r="C485" s="72"/>
      <c r="D485" s="73"/>
      <c r="E485" s="73"/>
      <c r="F485" s="73"/>
      <c r="G485" s="73"/>
      <c r="H485" s="73"/>
      <c r="I485" s="73"/>
      <c r="J485" s="73"/>
      <c r="K485" s="73"/>
      <c r="L485" s="74"/>
      <c r="M485" s="69"/>
      <c r="N485" s="62"/>
    </row>
    <row r="486" spans="1:14" ht="15" customHeight="1" x14ac:dyDescent="0.25">
      <c r="A486" s="62"/>
      <c r="B486" s="67"/>
      <c r="C486" s="212" t="s">
        <v>49</v>
      </c>
      <c r="D486" s="213"/>
      <c r="E486" s="213"/>
      <c r="F486" s="213"/>
      <c r="G486" s="213"/>
      <c r="H486" s="213"/>
      <c r="I486" s="73"/>
      <c r="J486" s="73"/>
      <c r="K486" s="73"/>
      <c r="L486" s="74"/>
      <c r="M486" s="69"/>
      <c r="N486" s="62"/>
    </row>
    <row r="487" spans="1:14" ht="9" customHeight="1" x14ac:dyDescent="0.25">
      <c r="A487" s="62"/>
      <c r="B487" s="67"/>
      <c r="C487" s="72"/>
      <c r="D487" s="73"/>
      <c r="E487" s="73"/>
      <c r="F487" s="73"/>
      <c r="G487" s="73"/>
      <c r="H487" s="73"/>
      <c r="I487" s="73"/>
      <c r="J487" s="73"/>
      <c r="K487" s="73"/>
      <c r="L487" s="74"/>
      <c r="M487" s="69"/>
      <c r="N487" s="62"/>
    </row>
    <row r="488" spans="1:14" ht="15" customHeight="1" x14ac:dyDescent="0.25">
      <c r="A488" s="62"/>
      <c r="B488" s="67"/>
      <c r="C488" s="72"/>
      <c r="D488" s="73" t="s">
        <v>8</v>
      </c>
      <c r="E488" s="73"/>
      <c r="F488" s="73" t="s">
        <v>9</v>
      </c>
      <c r="G488" s="73"/>
      <c r="H488" s="73"/>
      <c r="I488" s="73"/>
      <c r="J488" s="73"/>
      <c r="K488" s="73"/>
      <c r="L488" s="74"/>
      <c r="M488" s="69"/>
      <c r="N488" s="62"/>
    </row>
    <row r="489" spans="1:14" ht="6" customHeight="1" x14ac:dyDescent="0.25">
      <c r="A489" s="62"/>
      <c r="B489" s="67"/>
      <c r="C489" s="72"/>
      <c r="D489" s="73"/>
      <c r="E489" s="73"/>
      <c r="F489" s="73"/>
      <c r="G489" s="73"/>
      <c r="H489" s="73"/>
      <c r="I489" s="73"/>
      <c r="J489" s="73"/>
      <c r="K489" s="73"/>
      <c r="L489" s="74"/>
      <c r="M489" s="69"/>
      <c r="N489" s="62"/>
    </row>
    <row r="490" spans="1:14" ht="15" customHeight="1" x14ac:dyDescent="0.25">
      <c r="A490" s="62"/>
      <c r="B490" s="67"/>
      <c r="C490" s="212" t="s">
        <v>12</v>
      </c>
      <c r="D490" s="213"/>
      <c r="E490" s="213"/>
      <c r="F490" s="213"/>
      <c r="G490" s="213"/>
      <c r="H490" s="213"/>
      <c r="I490" s="213"/>
      <c r="J490" s="213"/>
      <c r="K490" s="73"/>
      <c r="L490" s="74"/>
      <c r="M490" s="69"/>
      <c r="N490" s="62"/>
    </row>
    <row r="491" spans="1:14" ht="15" customHeight="1" x14ac:dyDescent="0.25">
      <c r="A491" s="62"/>
      <c r="B491" s="67"/>
      <c r="C491" s="215"/>
      <c r="D491" s="196"/>
      <c r="E491" s="196"/>
      <c r="F491" s="196"/>
      <c r="G491" s="196"/>
      <c r="H491" s="196"/>
      <c r="I491" s="196"/>
      <c r="J491" s="196"/>
      <c r="K491" s="196"/>
      <c r="L491" s="197"/>
      <c r="M491" s="69"/>
      <c r="N491" s="62"/>
    </row>
    <row r="492" spans="1:14" ht="15" customHeight="1" x14ac:dyDescent="0.25">
      <c r="A492" s="62"/>
      <c r="B492" s="67"/>
      <c r="C492" s="215"/>
      <c r="D492" s="196"/>
      <c r="E492" s="196"/>
      <c r="F492" s="196"/>
      <c r="G492" s="196"/>
      <c r="H492" s="196"/>
      <c r="I492" s="196"/>
      <c r="J492" s="196"/>
      <c r="K492" s="196"/>
      <c r="L492" s="197"/>
      <c r="M492" s="69"/>
      <c r="N492" s="62"/>
    </row>
    <row r="493" spans="1:14" ht="6" customHeight="1" x14ac:dyDescent="0.25">
      <c r="A493" s="62"/>
      <c r="B493" s="67"/>
      <c r="C493" s="85"/>
      <c r="D493" s="86"/>
      <c r="E493" s="86"/>
      <c r="F493" s="86"/>
      <c r="G493" s="86"/>
      <c r="H493" s="86"/>
      <c r="I493" s="87"/>
      <c r="J493" s="87"/>
      <c r="K493" s="87"/>
      <c r="L493" s="88"/>
      <c r="M493" s="69"/>
      <c r="N493" s="62"/>
    </row>
    <row r="494" spans="1:14" ht="15" customHeight="1" x14ac:dyDescent="0.25">
      <c r="A494" s="62"/>
      <c r="B494" s="67"/>
      <c r="C494" s="202" t="s">
        <v>147</v>
      </c>
      <c r="D494" s="203"/>
      <c r="E494" s="203"/>
      <c r="F494" s="196"/>
      <c r="G494" s="196"/>
      <c r="H494" s="196"/>
      <c r="I494" s="196"/>
      <c r="J494" s="196"/>
      <c r="K494" s="196"/>
      <c r="L494" s="197"/>
      <c r="M494" s="69"/>
      <c r="N494" s="62"/>
    </row>
    <row r="495" spans="1:14" ht="8.25" customHeight="1" x14ac:dyDescent="0.25">
      <c r="A495" s="62"/>
      <c r="B495" s="67"/>
      <c r="C495" s="84"/>
      <c r="D495" s="80"/>
      <c r="E495" s="80"/>
      <c r="F495" s="80"/>
      <c r="G495" s="80"/>
      <c r="H495" s="80"/>
      <c r="I495" s="73"/>
      <c r="J495" s="73"/>
      <c r="K495" s="73"/>
      <c r="L495" s="74"/>
      <c r="M495" s="69"/>
      <c r="N495" s="62"/>
    </row>
    <row r="496" spans="1:14" ht="15" customHeight="1" x14ac:dyDescent="0.25">
      <c r="A496" s="62"/>
      <c r="B496" s="67"/>
      <c r="C496" s="260" t="s">
        <v>227</v>
      </c>
      <c r="D496" s="261"/>
      <c r="E496" s="261"/>
      <c r="F496" s="89"/>
      <c r="G496" s="71"/>
      <c r="H496" s="71"/>
      <c r="I496" s="71"/>
      <c r="J496" s="71"/>
      <c r="K496" s="71"/>
      <c r="L496" s="82"/>
      <c r="M496" s="69"/>
      <c r="N496" s="62"/>
    </row>
    <row r="497" spans="1:14" ht="5.25" customHeight="1" x14ac:dyDescent="0.25">
      <c r="A497" s="62"/>
      <c r="B497" s="67"/>
      <c r="C497" s="90"/>
      <c r="D497" s="91"/>
      <c r="E497" s="91"/>
      <c r="F497" s="91"/>
      <c r="G497" s="71"/>
      <c r="H497" s="71"/>
      <c r="I497" s="71"/>
      <c r="J497" s="71"/>
      <c r="K497" s="71"/>
      <c r="L497" s="82"/>
      <c r="M497" s="69"/>
      <c r="N497" s="62"/>
    </row>
    <row r="498" spans="1:14" ht="15" customHeight="1" x14ac:dyDescent="0.25">
      <c r="A498" s="62"/>
      <c r="B498" s="67"/>
      <c r="C498" s="83"/>
      <c r="D498" s="71"/>
      <c r="E498" s="71"/>
      <c r="F498" s="71"/>
      <c r="G498" s="224" t="s">
        <v>153</v>
      </c>
      <c r="H498" s="224"/>
      <c r="I498" s="71"/>
      <c r="J498" s="71"/>
      <c r="K498" s="71"/>
      <c r="L498" s="82"/>
      <c r="M498" s="69"/>
      <c r="N498" s="62"/>
    </row>
    <row r="499" spans="1:14" ht="6" customHeight="1" x14ac:dyDescent="0.25">
      <c r="A499" s="62"/>
      <c r="B499" s="67"/>
      <c r="C499" s="83"/>
      <c r="D499" s="71"/>
      <c r="E499" s="71"/>
      <c r="F499" s="71"/>
      <c r="G499" s="71"/>
      <c r="H499" s="71"/>
      <c r="I499" s="71"/>
      <c r="J499" s="71"/>
      <c r="K499" s="71"/>
      <c r="L499" s="82"/>
      <c r="M499" s="69"/>
      <c r="N499" s="62"/>
    </row>
    <row r="500" spans="1:14" ht="15" customHeight="1" x14ac:dyDescent="0.25">
      <c r="A500" s="62"/>
      <c r="B500" s="67"/>
      <c r="C500" s="83"/>
      <c r="D500" s="201" t="s">
        <v>155</v>
      </c>
      <c r="E500" s="201"/>
      <c r="F500" s="71"/>
      <c r="G500" s="263" t="str">
        <f>IF($E$57&gt;=5,"Please Enter Value","Not Applicable")</f>
        <v>Please Enter Value</v>
      </c>
      <c r="H500" s="264"/>
      <c r="I500" s="71"/>
      <c r="J500" s="71"/>
      <c r="K500" s="71"/>
      <c r="L500" s="82"/>
      <c r="M500" s="69"/>
      <c r="N500" s="62"/>
    </row>
    <row r="501" spans="1:14" ht="9" customHeight="1" x14ac:dyDescent="0.25">
      <c r="A501" s="62"/>
      <c r="B501" s="67"/>
      <c r="C501" s="83"/>
      <c r="D501" s="71"/>
      <c r="E501" s="71"/>
      <c r="F501" s="71"/>
      <c r="G501" s="71"/>
      <c r="H501" s="71"/>
      <c r="I501" s="71"/>
      <c r="J501" s="71"/>
      <c r="K501" s="71"/>
      <c r="L501" s="82"/>
      <c r="M501" s="69"/>
      <c r="N501" s="62"/>
    </row>
    <row r="502" spans="1:14" ht="15" customHeight="1" x14ac:dyDescent="0.25">
      <c r="A502" s="62"/>
      <c r="B502" s="67"/>
      <c r="C502" s="83"/>
      <c r="D502" s="201" t="s">
        <v>156</v>
      </c>
      <c r="E502" s="201"/>
      <c r="F502" s="71"/>
      <c r="G502" s="263" t="str">
        <f>IF($E$57&gt;=5,"Please Enter Value","Not Applicable")</f>
        <v>Please Enter Value</v>
      </c>
      <c r="H502" s="264"/>
      <c r="I502" s="71"/>
      <c r="J502" s="71"/>
      <c r="K502" s="71"/>
      <c r="L502" s="82"/>
      <c r="M502" s="69"/>
      <c r="N502" s="62"/>
    </row>
    <row r="503" spans="1:14" ht="9" customHeight="1" x14ac:dyDescent="0.25">
      <c r="A503" s="62"/>
      <c r="B503" s="67"/>
      <c r="C503" s="83"/>
      <c r="D503" s="71"/>
      <c r="E503" s="71"/>
      <c r="F503" s="71"/>
      <c r="G503" s="71"/>
      <c r="H503" s="71"/>
      <c r="I503" s="71"/>
      <c r="J503" s="71"/>
      <c r="K503" s="71"/>
      <c r="L503" s="82"/>
      <c r="M503" s="69"/>
      <c r="N503" s="62"/>
    </row>
    <row r="504" spans="1:14" ht="15" customHeight="1" x14ac:dyDescent="0.25">
      <c r="A504" s="62"/>
      <c r="B504" s="67"/>
      <c r="C504" s="83"/>
      <c r="D504" s="201" t="s">
        <v>157</v>
      </c>
      <c r="E504" s="201"/>
      <c r="F504" s="71"/>
      <c r="G504" s="263" t="str">
        <f>IF($E$57&gt;=5,"Please Enter Value","Not Applicable")</f>
        <v>Please Enter Value</v>
      </c>
      <c r="H504" s="264"/>
      <c r="I504" s="71"/>
      <c r="J504" s="71"/>
      <c r="K504" s="71"/>
      <c r="L504" s="82"/>
      <c r="M504" s="69"/>
      <c r="N504" s="62"/>
    </row>
    <row r="505" spans="1:14" ht="9" customHeight="1" x14ac:dyDescent="0.25">
      <c r="A505" s="62"/>
      <c r="B505" s="67"/>
      <c r="C505" s="83"/>
      <c r="D505" s="71"/>
      <c r="E505" s="71"/>
      <c r="F505" s="71"/>
      <c r="G505" s="71"/>
      <c r="H505" s="71"/>
      <c r="I505" s="71"/>
      <c r="J505" s="71"/>
      <c r="K505" s="71"/>
      <c r="L505" s="82"/>
      <c r="M505" s="69"/>
      <c r="N505" s="62"/>
    </row>
    <row r="506" spans="1:14" ht="15" customHeight="1" x14ac:dyDescent="0.25">
      <c r="A506" s="62"/>
      <c r="B506" s="67"/>
      <c r="C506" s="83"/>
      <c r="D506" s="201" t="s">
        <v>158</v>
      </c>
      <c r="E506" s="201"/>
      <c r="F506" s="71"/>
      <c r="G506" s="263" t="str">
        <f>IF($E$57&gt;=5,"Please Enter Value","Not Applicable")</f>
        <v>Please Enter Value</v>
      </c>
      <c r="H506" s="264"/>
      <c r="I506" s="71"/>
      <c r="J506" s="71"/>
      <c r="K506" s="71"/>
      <c r="L506" s="82"/>
      <c r="M506" s="69"/>
      <c r="N506" s="62"/>
    </row>
    <row r="507" spans="1:14" ht="6" customHeight="1" x14ac:dyDescent="0.25">
      <c r="A507" s="62"/>
      <c r="B507" s="67"/>
      <c r="C507" s="83"/>
      <c r="D507" s="71"/>
      <c r="E507" s="71"/>
      <c r="F507" s="71"/>
      <c r="G507" s="71"/>
      <c r="H507" s="71"/>
      <c r="I507" s="71"/>
      <c r="J507" s="71"/>
      <c r="K507" s="71"/>
      <c r="L507" s="82"/>
      <c r="M507" s="69"/>
      <c r="N507" s="62"/>
    </row>
    <row r="508" spans="1:14" ht="15" customHeight="1" x14ac:dyDescent="0.25">
      <c r="A508" s="62"/>
      <c r="B508" s="67"/>
      <c r="C508" s="83"/>
      <c r="D508" s="71"/>
      <c r="E508" s="71"/>
      <c r="F508" s="71"/>
      <c r="G508" s="224" t="s">
        <v>160</v>
      </c>
      <c r="H508" s="224"/>
      <c r="I508" s="71"/>
      <c r="J508" s="79" t="s">
        <v>154</v>
      </c>
      <c r="K508" s="79"/>
      <c r="L508" s="171"/>
      <c r="M508" s="69"/>
      <c r="N508" s="62"/>
    </row>
    <row r="509" spans="1:14" ht="9" customHeight="1" x14ac:dyDescent="0.25">
      <c r="A509" s="62"/>
      <c r="B509" s="67"/>
      <c r="C509" s="83"/>
      <c r="D509" s="71"/>
      <c r="E509" s="71"/>
      <c r="F509" s="71"/>
      <c r="G509" s="92"/>
      <c r="H509" s="92"/>
      <c r="I509" s="71"/>
      <c r="J509" s="166"/>
      <c r="K509" s="166"/>
      <c r="L509" s="82"/>
      <c r="M509" s="69"/>
      <c r="N509" s="62"/>
    </row>
    <row r="510" spans="1:14" ht="15" customHeight="1" x14ac:dyDescent="0.25">
      <c r="A510" s="62"/>
      <c r="B510" s="67"/>
      <c r="C510" s="83"/>
      <c r="D510" s="201" t="s">
        <v>159</v>
      </c>
      <c r="E510" s="201"/>
      <c r="F510" s="71"/>
      <c r="G510" s="271">
        <f>SUM(G500,G502,G504,G506)</f>
        <v>0</v>
      </c>
      <c r="H510" s="272"/>
      <c r="I510" s="71"/>
      <c r="J510" s="276" t="e">
        <f>#N/A</f>
        <v>#N/A</v>
      </c>
      <c r="K510" s="277"/>
      <c r="L510" s="82"/>
      <c r="M510" s="69"/>
      <c r="N510" s="62"/>
    </row>
    <row r="511" spans="1:14" ht="9" customHeight="1" x14ac:dyDescent="0.25">
      <c r="A511" s="62"/>
      <c r="B511" s="67"/>
      <c r="C511" s="83"/>
      <c r="D511" s="94"/>
      <c r="E511" s="94"/>
      <c r="F511" s="71"/>
      <c r="G511" s="61"/>
      <c r="H511" s="61"/>
      <c r="I511" s="71"/>
      <c r="J511" s="167"/>
      <c r="K511" s="167"/>
      <c r="L511" s="82"/>
      <c r="M511" s="69"/>
      <c r="N511" s="62"/>
    </row>
    <row r="512" spans="1:14" ht="15" customHeight="1" x14ac:dyDescent="0.25">
      <c r="A512" s="62"/>
      <c r="B512" s="67"/>
      <c r="C512" s="193" t="s">
        <v>183</v>
      </c>
      <c r="D512" s="194"/>
      <c r="E512" s="194"/>
      <c r="F512" s="194"/>
      <c r="G512" s="194"/>
      <c r="H512" s="194"/>
      <c r="I512" s="194"/>
      <c r="J512" s="194"/>
      <c r="K512" s="194"/>
      <c r="L512" s="195"/>
      <c r="M512" s="69"/>
      <c r="N512" s="62"/>
    </row>
    <row r="513" spans="1:14" ht="9" customHeight="1" x14ac:dyDescent="0.25">
      <c r="A513" s="62"/>
      <c r="B513" s="67"/>
      <c r="C513" s="95"/>
      <c r="D513" s="96"/>
      <c r="E513" s="96"/>
      <c r="F513" s="96"/>
      <c r="G513" s="96"/>
      <c r="H513" s="96"/>
      <c r="I513" s="96"/>
      <c r="J513" s="96"/>
      <c r="K513" s="96"/>
      <c r="L513" s="97"/>
      <c r="M513" s="69"/>
      <c r="N513" s="62"/>
    </row>
    <row r="514" spans="1:14" ht="9" customHeight="1" x14ac:dyDescent="0.25">
      <c r="A514" s="62"/>
      <c r="B514" s="67"/>
      <c r="C514" s="72"/>
      <c r="D514" s="73"/>
      <c r="E514" s="73"/>
      <c r="F514" s="73"/>
      <c r="G514" s="73"/>
      <c r="H514" s="73"/>
      <c r="I514" s="73"/>
      <c r="J514" s="165"/>
      <c r="K514" s="165"/>
      <c r="L514" s="74"/>
      <c r="M514" s="69"/>
      <c r="N514" s="62"/>
    </row>
    <row r="515" spans="1:14" ht="15" customHeight="1" x14ac:dyDescent="0.25">
      <c r="A515" s="62"/>
      <c r="B515" s="67"/>
      <c r="C515" s="260" t="s">
        <v>228</v>
      </c>
      <c r="D515" s="261"/>
      <c r="E515" s="261"/>
      <c r="F515" s="89"/>
      <c r="G515" s="71"/>
      <c r="H515" s="71"/>
      <c r="I515" s="71"/>
      <c r="J515" s="71"/>
      <c r="K515" s="71"/>
      <c r="L515" s="82"/>
      <c r="M515" s="69"/>
      <c r="N515" s="62"/>
    </row>
    <row r="516" spans="1:14" ht="6.75" customHeight="1" x14ac:dyDescent="0.25">
      <c r="A516" s="62"/>
      <c r="B516" s="67"/>
      <c r="C516" s="90"/>
      <c r="D516" s="91"/>
      <c r="E516" s="91"/>
      <c r="F516" s="91"/>
      <c r="G516" s="71"/>
      <c r="H516" s="71"/>
      <c r="I516" s="71"/>
      <c r="J516" s="71"/>
      <c r="K516" s="71"/>
      <c r="L516" s="82"/>
      <c r="M516" s="69"/>
      <c r="N516" s="62"/>
    </row>
    <row r="517" spans="1:14" ht="15" customHeight="1" x14ac:dyDescent="0.25">
      <c r="A517" s="62"/>
      <c r="B517" s="67"/>
      <c r="C517" s="83"/>
      <c r="D517" s="71"/>
      <c r="E517" s="71"/>
      <c r="F517" s="71"/>
      <c r="G517" s="224" t="s">
        <v>153</v>
      </c>
      <c r="H517" s="224"/>
      <c r="I517" s="71"/>
      <c r="J517" s="71"/>
      <c r="K517" s="71"/>
      <c r="L517" s="82"/>
      <c r="M517" s="69"/>
      <c r="N517" s="62"/>
    </row>
    <row r="518" spans="1:14" ht="5.25" customHeight="1" x14ac:dyDescent="0.25">
      <c r="A518" s="62"/>
      <c r="B518" s="67"/>
      <c r="C518" s="83"/>
      <c r="D518" s="71"/>
      <c r="E518" s="71"/>
      <c r="F518" s="71"/>
      <c r="G518" s="71"/>
      <c r="H518" s="71"/>
      <c r="I518" s="71"/>
      <c r="J518" s="71"/>
      <c r="K518" s="71"/>
      <c r="L518" s="82"/>
      <c r="M518" s="69"/>
      <c r="N518" s="62"/>
    </row>
    <row r="519" spans="1:14" ht="15" customHeight="1" x14ac:dyDescent="0.25">
      <c r="A519" s="62"/>
      <c r="B519" s="67"/>
      <c r="C519" s="83"/>
      <c r="D519" s="201" t="s">
        <v>161</v>
      </c>
      <c r="E519" s="201"/>
      <c r="F519" s="71"/>
      <c r="G519" s="263">
        <f>IF(AND($C$64="Other",$E$57&gt;=5),"Please Enter Value",IF($E$57&gt;=5,$G$111,"Not Applicable"))</f>
        <v>50000000</v>
      </c>
      <c r="H519" s="264"/>
      <c r="I519" s="71"/>
      <c r="J519" s="71"/>
      <c r="K519" s="71"/>
      <c r="L519" s="82"/>
      <c r="M519" s="69"/>
      <c r="N519" s="62"/>
    </row>
    <row r="520" spans="1:14" ht="9" customHeight="1" x14ac:dyDescent="0.25">
      <c r="A520" s="62"/>
      <c r="B520" s="67"/>
      <c r="C520" s="83"/>
      <c r="D520" s="71"/>
      <c r="E520" s="71"/>
      <c r="F520" s="71"/>
      <c r="G520" s="71"/>
      <c r="H520" s="71"/>
      <c r="I520" s="71"/>
      <c r="J520" s="71"/>
      <c r="K520" s="71"/>
      <c r="L520" s="82"/>
      <c r="M520" s="69"/>
      <c r="N520" s="62"/>
    </row>
    <row r="521" spans="1:14" ht="15" customHeight="1" x14ac:dyDescent="0.25">
      <c r="A521" s="62"/>
      <c r="B521" s="67"/>
      <c r="C521" s="83"/>
      <c r="D521" s="201" t="s">
        <v>162</v>
      </c>
      <c r="E521" s="201"/>
      <c r="F521" s="71"/>
      <c r="G521" s="271">
        <f>IF($E$57&gt;=5,$G$113,"Not Applicable")</f>
        <v>30000000</v>
      </c>
      <c r="H521" s="272"/>
      <c r="I521" s="71"/>
      <c r="J521" s="71"/>
      <c r="K521" s="71"/>
      <c r="L521" s="82"/>
      <c r="M521" s="69"/>
      <c r="N521" s="62"/>
    </row>
    <row r="522" spans="1:14" ht="6" customHeight="1" x14ac:dyDescent="0.25">
      <c r="A522" s="62"/>
      <c r="B522" s="67"/>
      <c r="C522" s="83"/>
      <c r="D522" s="71"/>
      <c r="E522" s="71"/>
      <c r="F522" s="71"/>
      <c r="G522" s="71"/>
      <c r="H522" s="71"/>
      <c r="I522" s="71"/>
      <c r="J522" s="71"/>
      <c r="K522" s="71"/>
      <c r="L522" s="82"/>
      <c r="M522" s="69"/>
      <c r="N522" s="62"/>
    </row>
    <row r="523" spans="1:14" ht="15" customHeight="1" x14ac:dyDescent="0.25">
      <c r="A523" s="62"/>
      <c r="B523" s="67"/>
      <c r="C523" s="83"/>
      <c r="D523" s="71"/>
      <c r="E523" s="71"/>
      <c r="F523" s="71"/>
      <c r="G523" s="224" t="s">
        <v>160</v>
      </c>
      <c r="H523" s="224"/>
      <c r="I523" s="71"/>
      <c r="J523" s="79" t="s">
        <v>154</v>
      </c>
      <c r="K523" s="79"/>
      <c r="L523" s="171"/>
      <c r="M523" s="69"/>
      <c r="N523" s="62"/>
    </row>
    <row r="524" spans="1:14" ht="8.25" customHeight="1" x14ac:dyDescent="0.25">
      <c r="A524" s="62"/>
      <c r="B524" s="67"/>
      <c r="C524" s="83"/>
      <c r="D524" s="71"/>
      <c r="E524" s="71"/>
      <c r="F524" s="71"/>
      <c r="G524" s="92"/>
      <c r="H524" s="92"/>
      <c r="I524" s="71"/>
      <c r="J524" s="166"/>
      <c r="K524" s="166"/>
      <c r="L524" s="82"/>
      <c r="M524" s="69"/>
      <c r="N524" s="62"/>
    </row>
    <row r="525" spans="1:14" ht="15" customHeight="1" x14ac:dyDescent="0.25">
      <c r="A525" s="62"/>
      <c r="B525" s="67"/>
      <c r="C525" s="83"/>
      <c r="D525" s="201" t="s">
        <v>159</v>
      </c>
      <c r="E525" s="201"/>
      <c r="F525" s="71"/>
      <c r="G525" s="271">
        <f>SUM(G519,G521)</f>
        <v>80000000</v>
      </c>
      <c r="H525" s="272"/>
      <c r="I525" s="71"/>
      <c r="J525" s="276" t="e">
        <f>#N/A</f>
        <v>#N/A</v>
      </c>
      <c r="K525" s="277"/>
      <c r="L525" s="82"/>
      <c r="M525" s="69"/>
      <c r="N525" s="62"/>
    </row>
    <row r="526" spans="1:14" ht="11.25" customHeight="1" x14ac:dyDescent="0.25">
      <c r="A526" s="62"/>
      <c r="B526" s="67"/>
      <c r="C526" s="95"/>
      <c r="D526" s="96"/>
      <c r="E526" s="96"/>
      <c r="F526" s="96"/>
      <c r="G526" s="96"/>
      <c r="H526" s="96"/>
      <c r="I526" s="96"/>
      <c r="J526" s="96"/>
      <c r="K526" s="96"/>
      <c r="L526" s="97"/>
      <c r="M526" s="69"/>
      <c r="N526" s="62"/>
    </row>
    <row r="527" spans="1:14" ht="9" customHeight="1" x14ac:dyDescent="0.25">
      <c r="A527" s="62"/>
      <c r="B527" s="67"/>
      <c r="C527" s="72"/>
      <c r="D527" s="73"/>
      <c r="E527" s="73"/>
      <c r="F527" s="73"/>
      <c r="G527" s="73"/>
      <c r="H527" s="73"/>
      <c r="I527" s="73"/>
      <c r="J527" s="165"/>
      <c r="K527" s="165"/>
      <c r="L527" s="74"/>
      <c r="M527" s="69"/>
      <c r="N527" s="62"/>
    </row>
    <row r="528" spans="1:14" ht="15" customHeight="1" x14ac:dyDescent="0.25">
      <c r="A528" s="62"/>
      <c r="B528" s="67"/>
      <c r="C528" s="260" t="s">
        <v>229</v>
      </c>
      <c r="D528" s="261"/>
      <c r="E528" s="261"/>
      <c r="F528" s="261"/>
      <c r="G528" s="261"/>
      <c r="H528" s="261"/>
      <c r="I528" s="261"/>
      <c r="J528" s="71"/>
      <c r="K528" s="71"/>
      <c r="L528" s="82"/>
      <c r="M528" s="69"/>
      <c r="N528" s="62"/>
    </row>
    <row r="529" spans="1:14" ht="4.5" customHeight="1" x14ac:dyDescent="0.25">
      <c r="A529" s="62"/>
      <c r="B529" s="67"/>
      <c r="C529" s="90"/>
      <c r="D529" s="91"/>
      <c r="E529" s="91"/>
      <c r="F529" s="71"/>
      <c r="G529" s="71"/>
      <c r="H529" s="71"/>
      <c r="I529" s="71"/>
      <c r="J529" s="71"/>
      <c r="K529" s="71"/>
      <c r="L529" s="82"/>
      <c r="M529" s="69"/>
      <c r="N529" s="62"/>
    </row>
    <row r="530" spans="1:14" ht="15" customHeight="1" x14ac:dyDescent="0.25">
      <c r="A530" s="62"/>
      <c r="B530" s="67"/>
      <c r="C530" s="83"/>
      <c r="D530" s="71"/>
      <c r="E530" s="71"/>
      <c r="F530" s="71"/>
      <c r="G530" s="201" t="s">
        <v>164</v>
      </c>
      <c r="H530" s="201"/>
      <c r="I530" s="71"/>
      <c r="J530" s="79" t="s">
        <v>154</v>
      </c>
      <c r="K530" s="79"/>
      <c r="L530" s="171"/>
      <c r="M530" s="69"/>
      <c r="N530" s="62"/>
    </row>
    <row r="531" spans="1:14" ht="9" customHeight="1" x14ac:dyDescent="0.25">
      <c r="A531" s="62"/>
      <c r="B531" s="67"/>
      <c r="C531" s="83"/>
      <c r="D531" s="71"/>
      <c r="E531" s="71"/>
      <c r="F531" s="71"/>
      <c r="G531" s="71"/>
      <c r="H531" s="71"/>
      <c r="I531" s="71"/>
      <c r="J531" s="166"/>
      <c r="K531" s="166"/>
      <c r="L531" s="82"/>
      <c r="M531" s="69"/>
      <c r="N531" s="62"/>
    </row>
    <row r="532" spans="1:14" ht="15" customHeight="1" x14ac:dyDescent="0.25">
      <c r="A532" s="62"/>
      <c r="B532" s="67"/>
      <c r="C532" s="83"/>
      <c r="D532" s="201" t="s">
        <v>150</v>
      </c>
      <c r="E532" s="201"/>
      <c r="F532" s="227"/>
      <c r="G532" s="271">
        <f>IF($E$57&gt;=5,$G$124,"Not Applicable")</f>
        <v>2000000000</v>
      </c>
      <c r="H532" s="272"/>
      <c r="I532" s="71"/>
      <c r="J532" s="276" t="e">
        <f>#N/A</f>
        <v>#N/A</v>
      </c>
      <c r="K532" s="277"/>
      <c r="L532" s="82"/>
      <c r="M532" s="69"/>
      <c r="N532" s="62"/>
    </row>
    <row r="533" spans="1:14" ht="9" customHeight="1" x14ac:dyDescent="0.25">
      <c r="A533" s="62"/>
      <c r="B533" s="67"/>
      <c r="C533" s="83"/>
      <c r="D533" s="94"/>
      <c r="E533" s="94"/>
      <c r="F533" s="71"/>
      <c r="G533" s="61"/>
      <c r="H533" s="61"/>
      <c r="I533" s="71"/>
      <c r="J533" s="167"/>
      <c r="K533" s="167"/>
      <c r="L533" s="82"/>
      <c r="M533" s="69"/>
      <c r="N533" s="62"/>
    </row>
    <row r="534" spans="1:14" ht="15" customHeight="1" x14ac:dyDescent="0.25">
      <c r="A534" s="62"/>
      <c r="B534" s="67"/>
      <c r="C534" s="83"/>
      <c r="D534" s="201" t="s">
        <v>149</v>
      </c>
      <c r="E534" s="201"/>
      <c r="F534" s="201"/>
      <c r="G534" s="271">
        <f>IF($E$57&gt;=5,$G$126,"Not Applicable")</f>
        <v>2000000000</v>
      </c>
      <c r="H534" s="272"/>
      <c r="I534" s="71"/>
      <c r="J534" s="276" t="str">
        <f>IF($E$57&gt;=5,"Included","Not Applicable")</f>
        <v>Included</v>
      </c>
      <c r="K534" s="277"/>
      <c r="L534" s="82"/>
      <c r="M534" s="69"/>
      <c r="N534" s="62"/>
    </row>
    <row r="535" spans="1:14" ht="8.25" customHeight="1" x14ac:dyDescent="0.25">
      <c r="A535" s="62"/>
      <c r="B535" s="67"/>
      <c r="C535" s="95"/>
      <c r="D535" s="96"/>
      <c r="E535" s="96"/>
      <c r="F535" s="96"/>
      <c r="G535" s="96"/>
      <c r="H535" s="96"/>
      <c r="I535" s="96"/>
      <c r="J535" s="96"/>
      <c r="K535" s="96"/>
      <c r="L535" s="97"/>
      <c r="M535" s="69"/>
      <c r="N535" s="62"/>
    </row>
    <row r="536" spans="1:14" ht="9" customHeight="1" x14ac:dyDescent="0.25">
      <c r="A536" s="62"/>
      <c r="B536" s="67"/>
      <c r="C536" s="85"/>
      <c r="D536" s="86"/>
      <c r="E536" s="86"/>
      <c r="F536" s="86"/>
      <c r="G536" s="86"/>
      <c r="H536" s="86"/>
      <c r="I536" s="87"/>
      <c r="J536" s="87"/>
      <c r="K536" s="87"/>
      <c r="L536" s="88"/>
      <c r="M536" s="69"/>
      <c r="N536" s="62"/>
    </row>
    <row r="537" spans="1:14" ht="15" customHeight="1" x14ac:dyDescent="0.25">
      <c r="A537" s="62"/>
      <c r="B537" s="67"/>
      <c r="C537" s="260" t="s">
        <v>230</v>
      </c>
      <c r="D537" s="261"/>
      <c r="E537" s="261"/>
      <c r="F537" s="261"/>
      <c r="G537" s="261"/>
      <c r="H537" s="261"/>
      <c r="I537" s="261"/>
      <c r="J537" s="71"/>
      <c r="K537" s="71"/>
      <c r="L537" s="82"/>
      <c r="M537" s="69"/>
      <c r="N537" s="62"/>
    </row>
    <row r="538" spans="1:14" ht="5.25" customHeight="1" x14ac:dyDescent="0.25">
      <c r="A538" s="62"/>
      <c r="B538" s="67"/>
      <c r="C538" s="90"/>
      <c r="D538" s="91"/>
      <c r="E538" s="91"/>
      <c r="F538" s="91"/>
      <c r="G538" s="71"/>
      <c r="H538" s="71"/>
      <c r="I538" s="71"/>
      <c r="J538" s="71"/>
      <c r="K538" s="71"/>
      <c r="L538" s="82"/>
      <c r="M538" s="69"/>
      <c r="N538" s="62"/>
    </row>
    <row r="539" spans="1:14" ht="15" customHeight="1" x14ac:dyDescent="0.25">
      <c r="A539" s="62"/>
      <c r="B539" s="67"/>
      <c r="C539" s="83"/>
      <c r="D539" s="71"/>
      <c r="E539" s="71"/>
      <c r="F539" s="71"/>
      <c r="G539" s="79" t="s">
        <v>167</v>
      </c>
      <c r="H539" s="79"/>
      <c r="I539" s="71"/>
      <c r="J539" s="71"/>
      <c r="K539" s="71"/>
      <c r="L539" s="82"/>
      <c r="M539" s="69"/>
      <c r="N539" s="62"/>
    </row>
    <row r="540" spans="1:14" ht="9" customHeight="1" x14ac:dyDescent="0.25">
      <c r="A540" s="62"/>
      <c r="B540" s="67"/>
      <c r="C540" s="83"/>
      <c r="D540" s="71"/>
      <c r="E540" s="71"/>
      <c r="F540" s="71"/>
      <c r="G540" s="71"/>
      <c r="H540" s="71"/>
      <c r="I540" s="71"/>
      <c r="J540" s="71"/>
      <c r="K540" s="71"/>
      <c r="L540" s="82"/>
      <c r="M540" s="69"/>
      <c r="N540" s="62"/>
    </row>
    <row r="541" spans="1:14" ht="15" customHeight="1" x14ac:dyDescent="0.25">
      <c r="A541" s="62"/>
      <c r="B541" s="67"/>
      <c r="C541" s="83"/>
      <c r="D541" s="201" t="s">
        <v>165</v>
      </c>
      <c r="E541" s="201"/>
      <c r="F541" s="227"/>
      <c r="G541" s="269" t="s">
        <v>143</v>
      </c>
      <c r="H541" s="270"/>
      <c r="I541" s="71"/>
      <c r="J541" s="71"/>
      <c r="K541" s="71"/>
      <c r="L541" s="82"/>
      <c r="M541" s="69"/>
      <c r="N541" s="62"/>
    </row>
    <row r="542" spans="1:14" ht="9" customHeight="1" x14ac:dyDescent="0.25">
      <c r="A542" s="62"/>
      <c r="B542" s="67"/>
      <c r="C542" s="83"/>
      <c r="D542" s="71"/>
      <c r="E542" s="71"/>
      <c r="F542" s="71"/>
      <c r="G542" s="71"/>
      <c r="H542" s="71"/>
      <c r="I542" s="71"/>
      <c r="J542" s="71"/>
      <c r="K542" s="71"/>
      <c r="L542" s="82"/>
      <c r="M542" s="69"/>
      <c r="N542" s="62"/>
    </row>
    <row r="543" spans="1:14" ht="15" customHeight="1" x14ac:dyDescent="0.25">
      <c r="A543" s="62"/>
      <c r="B543" s="67"/>
      <c r="C543" s="83"/>
      <c r="D543" s="79" t="s">
        <v>173</v>
      </c>
      <c r="E543" s="79"/>
      <c r="F543" s="71"/>
      <c r="G543" s="263" t="str">
        <f>IF($E$57&gt;=5,"Please Enter Value","Not Applicable")</f>
        <v>Please Enter Value</v>
      </c>
      <c r="H543" s="264"/>
      <c r="I543" s="71"/>
      <c r="J543" s="71"/>
      <c r="K543" s="71"/>
      <c r="L543" s="82"/>
      <c r="M543" s="69"/>
      <c r="N543" s="62"/>
    </row>
    <row r="544" spans="1:14" ht="9" customHeight="1" x14ac:dyDescent="0.25">
      <c r="A544" s="62"/>
      <c r="B544" s="67"/>
      <c r="C544" s="83"/>
      <c r="D544" s="71"/>
      <c r="E544" s="71"/>
      <c r="F544" s="71"/>
      <c r="G544" s="71"/>
      <c r="H544" s="71"/>
      <c r="I544" s="71"/>
      <c r="J544" s="71"/>
      <c r="K544" s="71"/>
      <c r="L544" s="82"/>
      <c r="M544" s="69"/>
      <c r="N544" s="62"/>
    </row>
    <row r="545" spans="1:14" ht="15" customHeight="1" x14ac:dyDescent="0.25">
      <c r="A545" s="62"/>
      <c r="B545" s="67"/>
      <c r="C545" s="83"/>
      <c r="D545" s="201" t="s">
        <v>50</v>
      </c>
      <c r="E545" s="201"/>
      <c r="F545" s="71"/>
      <c r="G545" s="263" t="str">
        <f>IF($E$57&gt;=5,"Please Enter Value","Not Applicable")</f>
        <v>Please Enter Value</v>
      </c>
      <c r="H545" s="264"/>
      <c r="I545" s="71"/>
      <c r="J545" s="71"/>
      <c r="K545" s="71"/>
      <c r="L545" s="82"/>
      <c r="M545" s="69"/>
      <c r="N545" s="62"/>
    </row>
    <row r="546" spans="1:14" ht="15" customHeight="1" x14ac:dyDescent="0.25">
      <c r="A546" s="62"/>
      <c r="B546" s="67"/>
      <c r="C546" s="83"/>
      <c r="D546" s="71" t="s">
        <v>174</v>
      </c>
      <c r="E546" s="71"/>
      <c r="F546" s="71"/>
      <c r="G546" s="71"/>
      <c r="H546" s="71"/>
      <c r="I546" s="71"/>
      <c r="J546" s="71"/>
      <c r="K546" s="71"/>
      <c r="L546" s="82"/>
      <c r="M546" s="69"/>
      <c r="N546" s="62"/>
    </row>
    <row r="547" spans="1:14" ht="6" customHeight="1" x14ac:dyDescent="0.25">
      <c r="A547" s="62"/>
      <c r="B547" s="67"/>
      <c r="C547" s="83"/>
      <c r="D547" s="71"/>
      <c r="E547" s="71"/>
      <c r="F547" s="71"/>
      <c r="G547" s="71"/>
      <c r="H547" s="71"/>
      <c r="I547" s="71"/>
      <c r="J547" s="71"/>
      <c r="K547" s="71"/>
      <c r="L547" s="82"/>
      <c r="M547" s="69"/>
      <c r="N547" s="62"/>
    </row>
    <row r="548" spans="1:14" ht="15" customHeight="1" x14ac:dyDescent="0.25">
      <c r="A548" s="62"/>
      <c r="B548" s="67"/>
      <c r="C548" s="83"/>
      <c r="D548" s="71"/>
      <c r="E548" s="71"/>
      <c r="F548" s="71"/>
      <c r="G548" s="224" t="s">
        <v>193</v>
      </c>
      <c r="H548" s="224"/>
      <c r="I548" s="71"/>
      <c r="J548" s="79" t="s">
        <v>154</v>
      </c>
      <c r="K548" s="79"/>
      <c r="L548" s="171"/>
      <c r="M548" s="69"/>
      <c r="N548" s="62"/>
    </row>
    <row r="549" spans="1:14" ht="9" customHeight="1" x14ac:dyDescent="0.25">
      <c r="A549" s="62"/>
      <c r="B549" s="67"/>
      <c r="C549" s="83"/>
      <c r="D549" s="71"/>
      <c r="E549" s="71"/>
      <c r="F549" s="71"/>
      <c r="G549" s="92"/>
      <c r="H549" s="92"/>
      <c r="I549" s="71"/>
      <c r="J549" s="166"/>
      <c r="K549" s="166"/>
      <c r="L549" s="82"/>
      <c r="M549" s="69"/>
      <c r="N549" s="62"/>
    </row>
    <row r="550" spans="1:14" ht="15" customHeight="1" x14ac:dyDescent="0.25">
      <c r="A550" s="62"/>
      <c r="B550" s="67"/>
      <c r="C550" s="83"/>
      <c r="D550" s="201" t="s">
        <v>159</v>
      </c>
      <c r="E550" s="201"/>
      <c r="F550" s="71"/>
      <c r="G550" s="271">
        <f>SUM(G543,G545)</f>
        <v>0</v>
      </c>
      <c r="H550" s="272"/>
      <c r="I550" s="71"/>
      <c r="J550" s="265" t="e">
        <f>#N/A</f>
        <v>#N/A</v>
      </c>
      <c r="K550" s="266"/>
      <c r="L550" s="82"/>
      <c r="M550" s="69"/>
      <c r="N550" s="62"/>
    </row>
    <row r="551" spans="1:14" ht="9" customHeight="1" x14ac:dyDescent="0.25">
      <c r="A551" s="62"/>
      <c r="B551" s="67"/>
      <c r="C551" s="95"/>
      <c r="D551" s="96"/>
      <c r="E551" s="96"/>
      <c r="F551" s="96"/>
      <c r="G551" s="96"/>
      <c r="H551" s="96"/>
      <c r="I551" s="96"/>
      <c r="J551" s="96"/>
      <c r="K551" s="96"/>
      <c r="L551" s="97"/>
      <c r="M551" s="69"/>
      <c r="N551" s="62"/>
    </row>
    <row r="552" spans="1:14" ht="9" customHeight="1" x14ac:dyDescent="0.25">
      <c r="A552" s="62"/>
      <c r="B552" s="67"/>
      <c r="C552" s="85"/>
      <c r="D552" s="86"/>
      <c r="E552" s="86"/>
      <c r="F552" s="86"/>
      <c r="G552" s="86"/>
      <c r="H552" s="86"/>
      <c r="I552" s="87"/>
      <c r="J552" s="87"/>
      <c r="K552" s="87"/>
      <c r="L552" s="88"/>
      <c r="M552" s="69"/>
      <c r="N552" s="62"/>
    </row>
    <row r="553" spans="1:14" ht="15" customHeight="1" x14ac:dyDescent="0.25">
      <c r="A553" s="62"/>
      <c r="B553" s="67"/>
      <c r="C553" s="260" t="s">
        <v>231</v>
      </c>
      <c r="D553" s="261"/>
      <c r="E553" s="261"/>
      <c r="F553" s="261"/>
      <c r="G553" s="261"/>
      <c r="H553" s="261"/>
      <c r="I553" s="261"/>
      <c r="J553" s="71"/>
      <c r="K553" s="71"/>
      <c r="L553" s="82"/>
      <c r="M553" s="69"/>
      <c r="N553" s="62"/>
    </row>
    <row r="554" spans="1:14" ht="4.5" customHeight="1" x14ac:dyDescent="0.25">
      <c r="A554" s="62"/>
      <c r="B554" s="67"/>
      <c r="C554" s="98"/>
      <c r="D554" s="89"/>
      <c r="E554" s="89"/>
      <c r="F554" s="89"/>
      <c r="G554" s="89"/>
      <c r="H554" s="89"/>
      <c r="I554" s="89"/>
      <c r="J554" s="89"/>
      <c r="K554" s="89"/>
      <c r="L554" s="99"/>
      <c r="M554" s="69"/>
      <c r="N554" s="62"/>
    </row>
    <row r="555" spans="1:14" ht="15" customHeight="1" x14ac:dyDescent="0.25">
      <c r="A555" s="62"/>
      <c r="B555" s="67"/>
      <c r="C555" s="273" t="s">
        <v>171</v>
      </c>
      <c r="D555" s="274"/>
      <c r="E555" s="274"/>
      <c r="F555" s="274"/>
      <c r="G555" s="274"/>
      <c r="H555" s="274"/>
      <c r="I555" s="274"/>
      <c r="J555" s="274"/>
      <c r="K555" s="274"/>
      <c r="L555" s="275"/>
      <c r="M555" s="69"/>
      <c r="N555" s="62"/>
    </row>
    <row r="556" spans="1:14" ht="15" customHeight="1" x14ac:dyDescent="0.25">
      <c r="A556" s="62"/>
      <c r="B556" s="67"/>
      <c r="C556" s="100" t="s">
        <v>182</v>
      </c>
      <c r="D556" s="101"/>
      <c r="E556" s="101"/>
      <c r="F556" s="101"/>
      <c r="G556" s="101"/>
      <c r="H556" s="101"/>
      <c r="I556" s="101"/>
      <c r="J556" s="101"/>
      <c r="K556" s="101"/>
      <c r="L556" s="102"/>
      <c r="M556" s="69"/>
      <c r="N556" s="62"/>
    </row>
    <row r="557" spans="1:14" ht="11.25" customHeight="1" x14ac:dyDescent="0.25">
      <c r="A557" s="62"/>
      <c r="B557" s="67"/>
      <c r="C557" s="103"/>
      <c r="D557" s="91"/>
      <c r="E557" s="91"/>
      <c r="F557" s="91"/>
      <c r="G557" s="71"/>
      <c r="H557" s="71"/>
      <c r="I557" s="71"/>
      <c r="J557" s="247" t="s">
        <v>184</v>
      </c>
      <c r="K557" s="247"/>
      <c r="L557" s="248"/>
      <c r="M557" s="69"/>
      <c r="N557" s="62"/>
    </row>
    <row r="558" spans="1:14" ht="15" customHeight="1" x14ac:dyDescent="0.25">
      <c r="A558" s="62"/>
      <c r="B558" s="67"/>
      <c r="C558" s="267" t="s">
        <v>169</v>
      </c>
      <c r="D558" s="268"/>
      <c r="E558" s="268"/>
      <c r="F558" s="268"/>
      <c r="G558" s="71"/>
      <c r="H558" s="71"/>
      <c r="I558" s="73"/>
      <c r="J558" s="247"/>
      <c r="K558" s="247"/>
      <c r="L558" s="248"/>
      <c r="M558" s="69"/>
      <c r="N558" s="62"/>
    </row>
    <row r="559" spans="1:14" ht="9" customHeight="1" x14ac:dyDescent="0.25">
      <c r="A559" s="62"/>
      <c r="B559" s="67"/>
      <c r="C559" s="90"/>
      <c r="D559" s="91"/>
      <c r="E559" s="91"/>
      <c r="F559" s="91"/>
      <c r="G559" s="71"/>
      <c r="H559" s="71"/>
      <c r="I559" s="71"/>
      <c r="J559" s="71"/>
      <c r="K559" s="71"/>
      <c r="L559" s="82"/>
      <c r="M559" s="69"/>
      <c r="N559" s="62"/>
    </row>
    <row r="560" spans="1:14" ht="15" customHeight="1" x14ac:dyDescent="0.25">
      <c r="A560" s="62"/>
      <c r="B560" s="67"/>
      <c r="C560" s="104"/>
      <c r="D560" s="259" t="s">
        <v>177</v>
      </c>
      <c r="E560" s="228" t="s">
        <v>176</v>
      </c>
      <c r="F560" s="229"/>
      <c r="G560" s="228" t="s">
        <v>178</v>
      </c>
      <c r="H560" s="229"/>
      <c r="I560" s="249" t="s">
        <v>51</v>
      </c>
      <c r="J560" s="228" t="s">
        <v>181</v>
      </c>
      <c r="K560" s="229"/>
      <c r="L560" s="82"/>
      <c r="M560" s="69"/>
      <c r="N560" s="62"/>
    </row>
    <row r="561" spans="1:14" ht="15" customHeight="1" x14ac:dyDescent="0.25">
      <c r="A561" s="62"/>
      <c r="B561" s="67"/>
      <c r="C561" s="104"/>
      <c r="D561" s="250"/>
      <c r="E561" s="230"/>
      <c r="F561" s="231"/>
      <c r="G561" s="230"/>
      <c r="H561" s="231"/>
      <c r="I561" s="250"/>
      <c r="J561" s="230"/>
      <c r="K561" s="231"/>
      <c r="L561" s="82"/>
      <c r="M561" s="69"/>
      <c r="N561" s="62"/>
    </row>
    <row r="562" spans="1:14" ht="15" customHeight="1" x14ac:dyDescent="0.25">
      <c r="A562" s="62"/>
      <c r="B562" s="67"/>
      <c r="C562" s="83"/>
      <c r="D562" s="105">
        <v>1</v>
      </c>
      <c r="E562" s="281" t="s">
        <v>141</v>
      </c>
      <c r="F562" s="282"/>
      <c r="G562" s="279">
        <v>0</v>
      </c>
      <c r="H562" s="280"/>
      <c r="I562" s="106">
        <v>1.1550000000000002E-3</v>
      </c>
      <c r="J562" s="232" t="str">
        <f>IF(ISERROR(E562*G562*I562),"-",E562*G562*I562)</f>
        <v>-</v>
      </c>
      <c r="K562" s="233"/>
      <c r="L562" s="107"/>
      <c r="M562" s="69"/>
      <c r="N562" s="62"/>
    </row>
    <row r="563" spans="1:14" ht="15" customHeight="1" x14ac:dyDescent="0.25">
      <c r="A563" s="62"/>
      <c r="B563" s="67"/>
      <c r="C563" s="83"/>
      <c r="D563" s="105">
        <v>2</v>
      </c>
      <c r="E563" s="281" t="s">
        <v>141</v>
      </c>
      <c r="F563" s="282"/>
      <c r="G563" s="279">
        <v>0</v>
      </c>
      <c r="H563" s="280"/>
      <c r="I563" s="106">
        <v>1.3699999999999999E-3</v>
      </c>
      <c r="J563" s="232" t="str">
        <f>IF(ISERROR(E563*G563*I563),"-",E563*G563*I563)</f>
        <v>-</v>
      </c>
      <c r="K563" s="233"/>
      <c r="L563" s="107"/>
      <c r="M563" s="69"/>
      <c r="N563" s="62"/>
    </row>
    <row r="564" spans="1:14" ht="15" customHeight="1" thickBot="1" x14ac:dyDescent="0.3">
      <c r="A564" s="62"/>
      <c r="B564" s="67"/>
      <c r="C564" s="83"/>
      <c r="D564" s="108">
        <v>3</v>
      </c>
      <c r="E564" s="251" t="s">
        <v>141</v>
      </c>
      <c r="F564" s="252"/>
      <c r="G564" s="279">
        <v>0</v>
      </c>
      <c r="H564" s="280"/>
      <c r="I564" s="109">
        <v>1.5E-3</v>
      </c>
      <c r="J564" s="236" t="str">
        <f>IF(ISERROR(E564*G564*I564),"-",E564*G564*I564)</f>
        <v>-</v>
      </c>
      <c r="K564" s="237"/>
      <c r="L564" s="107"/>
      <c r="M564" s="69"/>
      <c r="N564" s="62"/>
    </row>
    <row r="565" spans="1:14" ht="15" customHeight="1" thickTop="1" x14ac:dyDescent="0.25">
      <c r="A565" s="62"/>
      <c r="B565" s="67"/>
      <c r="C565" s="83"/>
      <c r="D565" s="244" t="s">
        <v>172</v>
      </c>
      <c r="E565" s="245"/>
      <c r="F565" s="245"/>
      <c r="G565" s="245"/>
      <c r="H565" s="245"/>
      <c r="I565" s="246"/>
      <c r="J565" s="242">
        <f>IF(O557=TRUE,SUM(J562,J563,J564)*1.05,SUM(J562,J563,J564))</f>
        <v>0</v>
      </c>
      <c r="K565" s="243"/>
      <c r="L565" s="107"/>
      <c r="M565" s="69"/>
      <c r="N565" s="62"/>
    </row>
    <row r="566" spans="1:14" ht="9" customHeight="1" x14ac:dyDescent="0.25">
      <c r="A566" s="62"/>
      <c r="B566" s="67"/>
      <c r="C566" s="83"/>
      <c r="D566" s="110"/>
      <c r="E566" s="110"/>
      <c r="F566" s="110"/>
      <c r="G566" s="110"/>
      <c r="H566" s="110"/>
      <c r="I566" s="110"/>
      <c r="J566" s="110"/>
      <c r="K566" s="110"/>
      <c r="L566" s="107"/>
      <c r="M566" s="69"/>
      <c r="N566" s="62"/>
    </row>
    <row r="567" spans="1:14" ht="15" customHeight="1" x14ac:dyDescent="0.25">
      <c r="A567" s="62"/>
      <c r="B567" s="67"/>
      <c r="C567" s="267" t="s">
        <v>170</v>
      </c>
      <c r="D567" s="268"/>
      <c r="E567" s="268"/>
      <c r="F567" s="268"/>
      <c r="G567" s="71"/>
      <c r="H567" s="71"/>
      <c r="I567" s="71"/>
      <c r="J567" s="71"/>
      <c r="K567" s="71"/>
      <c r="L567" s="107"/>
      <c r="M567" s="69"/>
      <c r="N567" s="62"/>
    </row>
    <row r="568" spans="1:14" ht="9" customHeight="1" x14ac:dyDescent="0.25">
      <c r="A568" s="62"/>
      <c r="B568" s="67"/>
      <c r="C568" s="90"/>
      <c r="D568" s="91"/>
      <c r="E568" s="91"/>
      <c r="F568" s="91"/>
      <c r="G568" s="71"/>
      <c r="H568" s="71"/>
      <c r="I568" s="71"/>
      <c r="J568" s="71"/>
      <c r="K568" s="71"/>
      <c r="L568" s="107"/>
      <c r="M568" s="69"/>
      <c r="N568" s="62"/>
    </row>
    <row r="569" spans="1:14" ht="15" customHeight="1" x14ac:dyDescent="0.25">
      <c r="A569" s="62"/>
      <c r="B569" s="67"/>
      <c r="C569" s="104"/>
      <c r="D569" s="259" t="s">
        <v>177</v>
      </c>
      <c r="E569" s="228" t="s">
        <v>176</v>
      </c>
      <c r="F569" s="229"/>
      <c r="G569" s="228" t="s">
        <v>178</v>
      </c>
      <c r="H569" s="229"/>
      <c r="I569" s="111" t="s">
        <v>179</v>
      </c>
      <c r="J569" s="228" t="s">
        <v>181</v>
      </c>
      <c r="K569" s="229"/>
      <c r="L569" s="107"/>
      <c r="M569" s="69"/>
      <c r="N569" s="62"/>
    </row>
    <row r="570" spans="1:14" ht="15" customHeight="1" x14ac:dyDescent="0.25">
      <c r="A570" s="62"/>
      <c r="B570" s="67"/>
      <c r="C570" s="104"/>
      <c r="D570" s="250"/>
      <c r="E570" s="230"/>
      <c r="F570" s="231"/>
      <c r="G570" s="230"/>
      <c r="H570" s="231"/>
      <c r="I570" s="112" t="s">
        <v>180</v>
      </c>
      <c r="J570" s="230"/>
      <c r="K570" s="231"/>
      <c r="L570" s="107"/>
      <c r="M570" s="69"/>
      <c r="N570" s="62"/>
    </row>
    <row r="571" spans="1:14" ht="15" customHeight="1" x14ac:dyDescent="0.25">
      <c r="A571" s="62"/>
      <c r="B571" s="67"/>
      <c r="C571" s="83"/>
      <c r="D571" s="105">
        <v>1</v>
      </c>
      <c r="E571" s="238" t="s">
        <v>143</v>
      </c>
      <c r="F571" s="239"/>
      <c r="G571" s="234">
        <f>G562</f>
        <v>0</v>
      </c>
      <c r="H571" s="235"/>
      <c r="I571" s="113" t="e">
        <f>#N/A</f>
        <v>#N/A</v>
      </c>
      <c r="J571" s="232" t="str">
        <f>IF(ISERROR(G571*I571),"-",G571*I571)</f>
        <v>-</v>
      </c>
      <c r="K571" s="233"/>
      <c r="L571" s="107"/>
      <c r="M571" s="69"/>
      <c r="N571" s="62"/>
    </row>
    <row r="572" spans="1:14" ht="15" customHeight="1" x14ac:dyDescent="0.25">
      <c r="A572" s="62"/>
      <c r="B572" s="67"/>
      <c r="C572" s="83"/>
      <c r="D572" s="105">
        <v>2</v>
      </c>
      <c r="E572" s="238" t="s">
        <v>143</v>
      </c>
      <c r="F572" s="239"/>
      <c r="G572" s="234">
        <f>G563</f>
        <v>0</v>
      </c>
      <c r="H572" s="235"/>
      <c r="I572" s="113" t="e">
        <f>#N/A</f>
        <v>#N/A</v>
      </c>
      <c r="J572" s="232" t="str">
        <f>IF(ISERROR(G572*I572),"-",G572*I572)</f>
        <v>-</v>
      </c>
      <c r="K572" s="233"/>
      <c r="L572" s="107"/>
      <c r="M572" s="69"/>
      <c r="N572" s="62"/>
    </row>
    <row r="573" spans="1:14" ht="15" customHeight="1" thickBot="1" x14ac:dyDescent="0.3">
      <c r="A573" s="62"/>
      <c r="B573" s="67"/>
      <c r="C573" s="83"/>
      <c r="D573" s="108">
        <v>3</v>
      </c>
      <c r="E573" s="238" t="s">
        <v>143</v>
      </c>
      <c r="F573" s="239"/>
      <c r="G573" s="234">
        <f>G564</f>
        <v>0</v>
      </c>
      <c r="H573" s="235"/>
      <c r="I573" s="113" t="e">
        <f>#N/A</f>
        <v>#N/A</v>
      </c>
      <c r="J573" s="236" t="str">
        <f>IF(ISERROR(G573*I573),"-",G573*I573)</f>
        <v>-</v>
      </c>
      <c r="K573" s="237"/>
      <c r="L573" s="107"/>
      <c r="M573" s="69"/>
      <c r="N573" s="62"/>
    </row>
    <row r="574" spans="1:14" ht="15" customHeight="1" thickTop="1" x14ac:dyDescent="0.25">
      <c r="A574" s="62"/>
      <c r="B574" s="67"/>
      <c r="C574" s="83"/>
      <c r="D574" s="244" t="s">
        <v>172</v>
      </c>
      <c r="E574" s="245"/>
      <c r="F574" s="245"/>
      <c r="G574" s="245"/>
      <c r="H574" s="245"/>
      <c r="I574" s="246"/>
      <c r="J574" s="242">
        <f>IF(O557=TRUE,SUM(J571,J572,J573)*1.05,SUM(J571,J572,J573))</f>
        <v>0</v>
      </c>
      <c r="K574" s="243"/>
      <c r="L574" s="107"/>
      <c r="M574" s="69"/>
      <c r="N574" s="62"/>
    </row>
    <row r="575" spans="1:14" ht="9" customHeight="1" thickBot="1" x14ac:dyDescent="0.3">
      <c r="A575" s="62"/>
      <c r="B575" s="67"/>
      <c r="C575" s="83"/>
      <c r="D575" s="114"/>
      <c r="E575" s="115"/>
      <c r="F575" s="115"/>
      <c r="G575" s="115"/>
      <c r="H575" s="115"/>
      <c r="I575" s="115"/>
      <c r="J575" s="116"/>
      <c r="K575" s="116"/>
      <c r="L575" s="107"/>
      <c r="M575" s="69"/>
      <c r="N575" s="62"/>
    </row>
    <row r="576" spans="1:14" ht="15" customHeight="1" thickBot="1" x14ac:dyDescent="0.3">
      <c r="A576" s="62"/>
      <c r="B576" s="67"/>
      <c r="C576" s="83"/>
      <c r="D576" s="224" t="s">
        <v>175</v>
      </c>
      <c r="E576" s="224"/>
      <c r="F576" s="224"/>
      <c r="G576" s="224"/>
      <c r="H576" s="224"/>
      <c r="I576" s="224"/>
      <c r="J576" s="240">
        <f>IF($E$57&gt;=5,IF($E$57&gt;=5,J565+J574,"Not Applicable"),"Not Applicable")</f>
        <v>0</v>
      </c>
      <c r="K576" s="241"/>
      <c r="L576" s="107"/>
      <c r="M576" s="69"/>
      <c r="N576" s="62"/>
    </row>
    <row r="577" spans="1:16" ht="9" customHeight="1" thickBot="1" x14ac:dyDescent="0.3">
      <c r="A577" s="62"/>
      <c r="B577" s="67"/>
      <c r="C577" s="122"/>
      <c r="D577" s="155"/>
      <c r="E577" s="155"/>
      <c r="F577" s="155"/>
      <c r="G577" s="155"/>
      <c r="H577" s="155"/>
      <c r="I577" s="155"/>
      <c r="J577" s="155"/>
      <c r="K577" s="155"/>
      <c r="L577" s="156"/>
      <c r="M577" s="69"/>
      <c r="N577" s="62"/>
    </row>
    <row r="578" spans="1:16" ht="15" customHeight="1" thickBot="1" x14ac:dyDescent="0.3">
      <c r="A578" s="62"/>
      <c r="B578" s="135"/>
      <c r="C578" s="151"/>
      <c r="D578" s="151"/>
      <c r="E578" s="151"/>
      <c r="F578" s="151"/>
      <c r="G578" s="151"/>
      <c r="H578" s="151"/>
      <c r="I578" s="151"/>
      <c r="J578" s="151"/>
      <c r="K578" s="151"/>
      <c r="L578" s="151"/>
      <c r="M578" s="138"/>
      <c r="N578" s="62"/>
    </row>
    <row r="579" spans="1:16" ht="15" customHeight="1" thickTop="1" x14ac:dyDescent="0.25">
      <c r="A579" s="62"/>
      <c r="B579" s="65"/>
      <c r="C579" s="152"/>
      <c r="D579" s="152"/>
      <c r="E579" s="152"/>
      <c r="F579" s="152"/>
      <c r="G579" s="152"/>
      <c r="H579" s="152"/>
      <c r="I579" s="152"/>
      <c r="J579" s="152"/>
      <c r="K579" s="152"/>
      <c r="L579" s="152"/>
      <c r="M579" s="65"/>
      <c r="N579" s="62"/>
    </row>
    <row r="580" spans="1:16" ht="15" customHeight="1" thickBot="1" x14ac:dyDescent="0.3">
      <c r="A580" s="62"/>
      <c r="B580" s="149"/>
      <c r="C580" s="136"/>
      <c r="D580" s="136"/>
      <c r="E580" s="136"/>
      <c r="F580" s="136"/>
      <c r="G580" s="136"/>
      <c r="H580" s="136"/>
      <c r="I580" s="136"/>
      <c r="J580" s="136"/>
      <c r="K580" s="136"/>
      <c r="L580" s="136"/>
      <c r="M580" s="149"/>
      <c r="N580" s="62"/>
    </row>
    <row r="581" spans="1:16" ht="10.5" customHeight="1" thickTop="1" thickBot="1" x14ac:dyDescent="0.3">
      <c r="A581" s="62"/>
      <c r="B581" s="67"/>
      <c r="C581" s="153"/>
      <c r="D581" s="154"/>
      <c r="E581" s="154"/>
      <c r="F581" s="154"/>
      <c r="G581" s="154"/>
      <c r="H581" s="154"/>
      <c r="I581" s="154"/>
      <c r="J581" s="154"/>
      <c r="K581" s="154"/>
      <c r="L581" s="154"/>
      <c r="M581" s="69"/>
      <c r="N581" s="62"/>
    </row>
    <row r="582" spans="1:16" ht="15" customHeight="1" x14ac:dyDescent="0.25">
      <c r="A582" s="62"/>
      <c r="B582" s="67"/>
      <c r="C582" s="218" t="s">
        <v>248</v>
      </c>
      <c r="D582" s="219"/>
      <c r="E582" s="219"/>
      <c r="F582" s="219"/>
      <c r="G582" s="219"/>
      <c r="H582" s="219"/>
      <c r="I582" s="219"/>
      <c r="J582" s="219"/>
      <c r="K582" s="219"/>
      <c r="L582" s="220"/>
      <c r="M582" s="69"/>
      <c r="N582" s="62"/>
    </row>
    <row r="583" spans="1:16" ht="14.25" customHeight="1" x14ac:dyDescent="0.25">
      <c r="A583" s="62"/>
      <c r="B583" s="67"/>
      <c r="C583" s="221"/>
      <c r="D583" s="222"/>
      <c r="E583" s="222"/>
      <c r="F583" s="222"/>
      <c r="G583" s="222"/>
      <c r="H583" s="222"/>
      <c r="I583" s="222"/>
      <c r="J583" s="222"/>
      <c r="K583" s="222"/>
      <c r="L583" s="223"/>
      <c r="M583" s="69"/>
      <c r="N583" s="62"/>
    </row>
    <row r="584" spans="1:16" ht="3.75" customHeight="1" x14ac:dyDescent="0.25">
      <c r="A584" s="62"/>
      <c r="B584" s="67"/>
      <c r="C584" s="117"/>
      <c r="D584" s="118"/>
      <c r="E584" s="118"/>
      <c r="F584" s="118"/>
      <c r="G584" s="118"/>
      <c r="H584" s="118"/>
      <c r="I584" s="118"/>
      <c r="J584" s="118"/>
      <c r="K584" s="118"/>
      <c r="L584" s="119"/>
      <c r="M584" s="69"/>
      <c r="N584" s="62"/>
    </row>
    <row r="585" spans="1:16" ht="18" customHeight="1" x14ac:dyDescent="0.25">
      <c r="A585" s="62"/>
      <c r="B585" s="67"/>
      <c r="C585" s="202" t="s">
        <v>247</v>
      </c>
      <c r="D585" s="203"/>
      <c r="E585" s="203"/>
      <c r="F585" s="203"/>
      <c r="G585" s="203"/>
      <c r="H585" s="203"/>
      <c r="I585" s="80"/>
      <c r="J585" s="80"/>
      <c r="K585" s="80"/>
      <c r="L585" s="81"/>
      <c r="M585" s="69"/>
      <c r="N585" s="62"/>
    </row>
    <row r="586" spans="1:16" ht="3" customHeight="1" x14ac:dyDescent="0.25">
      <c r="A586" s="62"/>
      <c r="B586" s="67"/>
      <c r="C586" s="84"/>
      <c r="D586" s="80"/>
      <c r="E586" s="80"/>
      <c r="F586" s="80"/>
      <c r="G586" s="80"/>
      <c r="H586" s="80"/>
      <c r="I586" s="80"/>
      <c r="J586" s="80"/>
      <c r="K586" s="80"/>
      <c r="L586" s="81"/>
      <c r="M586" s="69"/>
      <c r="N586" s="62"/>
    </row>
    <row r="587" spans="1:16" ht="18" customHeight="1" x14ac:dyDescent="0.25">
      <c r="A587" s="62"/>
      <c r="B587" s="67"/>
      <c r="C587" s="72"/>
      <c r="D587" s="94" t="s">
        <v>57</v>
      </c>
      <c r="E587" s="73"/>
      <c r="F587" s="94" t="s">
        <v>58</v>
      </c>
      <c r="G587" s="73"/>
      <c r="H587" s="80"/>
      <c r="I587" s="80"/>
      <c r="J587" s="80"/>
      <c r="K587" s="80"/>
      <c r="L587" s="81"/>
      <c r="M587" s="69"/>
      <c r="N587" s="62"/>
      <c r="O587" s="57" t="b">
        <v>0</v>
      </c>
      <c r="P587" s="57" t="b">
        <v>0</v>
      </c>
    </row>
    <row r="588" spans="1:16" ht="3.75" customHeight="1" x14ac:dyDescent="0.25">
      <c r="A588" s="62"/>
      <c r="B588" s="67"/>
      <c r="C588" s="72"/>
      <c r="D588" s="80"/>
      <c r="E588" s="80"/>
      <c r="F588" s="80"/>
      <c r="G588" s="80"/>
      <c r="H588" s="80"/>
      <c r="I588" s="80"/>
      <c r="J588" s="80"/>
      <c r="K588" s="80"/>
      <c r="L588" s="81"/>
      <c r="M588" s="69"/>
      <c r="N588" s="62"/>
    </row>
    <row r="589" spans="1:16" ht="18" customHeight="1" x14ac:dyDescent="0.25">
      <c r="A589" s="62"/>
      <c r="B589" s="67"/>
      <c r="C589" s="317" t="s">
        <v>246</v>
      </c>
      <c r="D589" s="205"/>
      <c r="E589" s="205"/>
      <c r="F589" s="205"/>
      <c r="G589" s="205"/>
      <c r="H589" s="205"/>
      <c r="I589" s="205"/>
      <c r="J589" s="205"/>
      <c r="K589" s="205"/>
      <c r="L589" s="318"/>
      <c r="M589" s="69"/>
      <c r="N589" s="62"/>
    </row>
    <row r="590" spans="1:16" ht="9" customHeight="1" thickBot="1" x14ac:dyDescent="0.3">
      <c r="A590" s="62"/>
      <c r="B590" s="67"/>
      <c r="C590" s="84"/>
      <c r="D590" s="80"/>
      <c r="E590" s="80"/>
      <c r="F590" s="80"/>
      <c r="G590" s="80"/>
      <c r="H590" s="80"/>
      <c r="I590" s="80"/>
      <c r="J590" s="80"/>
      <c r="K590" s="80"/>
      <c r="L590" s="81"/>
      <c r="M590" s="69"/>
      <c r="N590" s="62"/>
    </row>
    <row r="591" spans="1:16" ht="18" customHeight="1" thickBot="1" x14ac:dyDescent="0.3">
      <c r="A591" s="62"/>
      <c r="B591" s="67"/>
      <c r="C591" s="120" t="s">
        <v>27</v>
      </c>
      <c r="D591" s="314" t="s">
        <v>28</v>
      </c>
      <c r="E591" s="315"/>
      <c r="F591" s="315"/>
      <c r="G591" s="315"/>
      <c r="H591" s="316"/>
      <c r="I591" s="321" t="s">
        <v>29</v>
      </c>
      <c r="J591" s="321"/>
      <c r="K591" s="321"/>
      <c r="L591" s="322"/>
      <c r="M591" s="69"/>
      <c r="N591" s="62"/>
    </row>
    <row r="592" spans="1:16" ht="18" customHeight="1" x14ac:dyDescent="0.25">
      <c r="A592" s="62"/>
      <c r="B592" s="67"/>
      <c r="C592" s="1"/>
      <c r="D592" s="323"/>
      <c r="E592" s="323"/>
      <c r="F592" s="323"/>
      <c r="G592" s="323"/>
      <c r="H592" s="323"/>
      <c r="I592" s="319"/>
      <c r="J592" s="319"/>
      <c r="K592" s="319"/>
      <c r="L592" s="320"/>
      <c r="M592" s="69"/>
      <c r="N592" s="62"/>
    </row>
    <row r="593" spans="1:14" ht="18" customHeight="1" x14ac:dyDescent="0.25">
      <c r="A593" s="62"/>
      <c r="B593" s="67"/>
      <c r="C593" s="2"/>
      <c r="D593" s="313"/>
      <c r="E593" s="313"/>
      <c r="F593" s="313"/>
      <c r="G593" s="313"/>
      <c r="H593" s="313"/>
      <c r="I593" s="311"/>
      <c r="J593" s="311"/>
      <c r="K593" s="311"/>
      <c r="L593" s="312"/>
      <c r="M593" s="69"/>
      <c r="N593" s="62"/>
    </row>
    <row r="594" spans="1:14" ht="18" customHeight="1" x14ac:dyDescent="0.25">
      <c r="A594" s="62"/>
      <c r="B594" s="67"/>
      <c r="C594" s="2"/>
      <c r="D594" s="313"/>
      <c r="E594" s="313"/>
      <c r="F594" s="313"/>
      <c r="G594" s="313"/>
      <c r="H594" s="313"/>
      <c r="I594" s="311"/>
      <c r="J594" s="311"/>
      <c r="K594" s="311"/>
      <c r="L594" s="312"/>
      <c r="M594" s="69"/>
      <c r="N594" s="62"/>
    </row>
    <row r="595" spans="1:14" ht="18" customHeight="1" x14ac:dyDescent="0.25">
      <c r="A595" s="62"/>
      <c r="B595" s="67"/>
      <c r="C595" s="2"/>
      <c r="D595" s="313"/>
      <c r="E595" s="313"/>
      <c r="F595" s="313"/>
      <c r="G595" s="313"/>
      <c r="H595" s="313"/>
      <c r="I595" s="311"/>
      <c r="J595" s="311"/>
      <c r="K595" s="311"/>
      <c r="L595" s="312"/>
      <c r="M595" s="69"/>
      <c r="N595" s="62"/>
    </row>
    <row r="596" spans="1:14" ht="18" customHeight="1" x14ac:dyDescent="0.25">
      <c r="A596" s="62"/>
      <c r="B596" s="67"/>
      <c r="C596" s="2"/>
      <c r="D596" s="313"/>
      <c r="E596" s="313"/>
      <c r="F596" s="313"/>
      <c r="G596" s="313"/>
      <c r="H596" s="313"/>
      <c r="I596" s="311"/>
      <c r="J596" s="311"/>
      <c r="K596" s="311"/>
      <c r="L596" s="312"/>
      <c r="M596" s="69"/>
      <c r="N596" s="62"/>
    </row>
    <row r="597" spans="1:14" ht="18" customHeight="1" x14ac:dyDescent="0.25">
      <c r="A597" s="62"/>
      <c r="B597" s="67"/>
      <c r="C597" s="2"/>
      <c r="D597" s="313"/>
      <c r="E597" s="313"/>
      <c r="F597" s="313"/>
      <c r="G597" s="313"/>
      <c r="H597" s="313"/>
      <c r="I597" s="311"/>
      <c r="J597" s="311"/>
      <c r="K597" s="311"/>
      <c r="L597" s="312"/>
      <c r="M597" s="69"/>
      <c r="N597" s="62"/>
    </row>
    <row r="598" spans="1:14" ht="18" customHeight="1" x14ac:dyDescent="0.25">
      <c r="A598" s="62"/>
      <c r="B598" s="67"/>
      <c r="C598" s="2"/>
      <c r="D598" s="313"/>
      <c r="E598" s="313"/>
      <c r="F598" s="313"/>
      <c r="G598" s="313"/>
      <c r="H598" s="313"/>
      <c r="I598" s="311"/>
      <c r="J598" s="311"/>
      <c r="K598" s="311"/>
      <c r="L598" s="312"/>
      <c r="M598" s="69"/>
      <c r="N598" s="62"/>
    </row>
    <row r="599" spans="1:14" ht="18" customHeight="1" x14ac:dyDescent="0.25">
      <c r="A599" s="62"/>
      <c r="B599" s="67"/>
      <c r="C599" s="2"/>
      <c r="D599" s="313"/>
      <c r="E599" s="313"/>
      <c r="F599" s="313"/>
      <c r="G599" s="313"/>
      <c r="H599" s="313"/>
      <c r="I599" s="311"/>
      <c r="J599" s="311"/>
      <c r="K599" s="311"/>
      <c r="L599" s="312"/>
      <c r="M599" s="69"/>
      <c r="N599" s="62"/>
    </row>
    <row r="600" spans="1:14" ht="18" customHeight="1" x14ac:dyDescent="0.25">
      <c r="A600" s="62"/>
      <c r="B600" s="67"/>
      <c r="C600" s="2"/>
      <c r="D600" s="313"/>
      <c r="E600" s="313"/>
      <c r="F600" s="313"/>
      <c r="G600" s="313"/>
      <c r="H600" s="313"/>
      <c r="I600" s="311"/>
      <c r="J600" s="311"/>
      <c r="K600" s="311"/>
      <c r="L600" s="312"/>
      <c r="M600" s="69"/>
      <c r="N600" s="62"/>
    </row>
    <row r="601" spans="1:14" ht="18" customHeight="1" x14ac:dyDescent="0.25">
      <c r="A601" s="62"/>
      <c r="B601" s="67"/>
      <c r="C601" s="2"/>
      <c r="D601" s="313"/>
      <c r="E601" s="313"/>
      <c r="F601" s="313"/>
      <c r="G601" s="313"/>
      <c r="H601" s="313"/>
      <c r="I601" s="311"/>
      <c r="J601" s="311"/>
      <c r="K601" s="311"/>
      <c r="L601" s="312"/>
      <c r="M601" s="69"/>
      <c r="N601" s="62"/>
    </row>
    <row r="602" spans="1:14" ht="18" customHeight="1" x14ac:dyDescent="0.25">
      <c r="A602" s="62"/>
      <c r="B602" s="67"/>
      <c r="C602" s="2"/>
      <c r="D602" s="313"/>
      <c r="E602" s="313"/>
      <c r="F602" s="313"/>
      <c r="G602" s="313"/>
      <c r="H602" s="313"/>
      <c r="I602" s="311"/>
      <c r="J602" s="311"/>
      <c r="K602" s="311"/>
      <c r="L602" s="312"/>
      <c r="M602" s="69"/>
      <c r="N602" s="62"/>
    </row>
    <row r="603" spans="1:14" ht="18" customHeight="1" thickBot="1" x14ac:dyDescent="0.3">
      <c r="A603" s="62"/>
      <c r="B603" s="67"/>
      <c r="C603" s="3"/>
      <c r="D603" s="324"/>
      <c r="E603" s="324"/>
      <c r="F603" s="324"/>
      <c r="G603" s="324"/>
      <c r="H603" s="324"/>
      <c r="I603" s="325"/>
      <c r="J603" s="325"/>
      <c r="K603" s="325"/>
      <c r="L603" s="326"/>
      <c r="M603" s="69"/>
      <c r="N603" s="62"/>
    </row>
    <row r="604" spans="1:14" ht="18" customHeight="1" thickTop="1" x14ac:dyDescent="0.25">
      <c r="A604" s="62"/>
      <c r="B604" s="67"/>
      <c r="C604" s="327" t="s">
        <v>30</v>
      </c>
      <c r="D604" s="328"/>
      <c r="E604" s="328"/>
      <c r="F604" s="328"/>
      <c r="G604" s="328"/>
      <c r="H604" s="329"/>
      <c r="I604" s="330">
        <f>SUM(I592:L603)</f>
        <v>0</v>
      </c>
      <c r="J604" s="331"/>
      <c r="K604" s="331"/>
      <c r="L604" s="332"/>
      <c r="M604" s="69"/>
      <c r="N604" s="62"/>
    </row>
    <row r="605" spans="1:14" ht="18" customHeight="1" thickBot="1" x14ac:dyDescent="0.3">
      <c r="A605" s="62"/>
      <c r="B605" s="67"/>
      <c r="C605" s="333" t="s">
        <v>185</v>
      </c>
      <c r="D605" s="334"/>
      <c r="E605" s="334"/>
      <c r="F605" s="334"/>
      <c r="G605" s="334"/>
      <c r="H605" s="334"/>
      <c r="I605" s="335">
        <f>IF(P587=TRUE,I604*0.03,I604*0.02)</f>
        <v>0</v>
      </c>
      <c r="J605" s="336"/>
      <c r="K605" s="336"/>
      <c r="L605" s="337"/>
      <c r="M605" s="69"/>
      <c r="N605" s="62"/>
    </row>
    <row r="606" spans="1:14" ht="9" customHeight="1" thickTop="1" thickBot="1" x14ac:dyDescent="0.3">
      <c r="A606" s="62"/>
      <c r="B606" s="67"/>
      <c r="C606" s="71"/>
      <c r="D606" s="71"/>
      <c r="E606" s="71"/>
      <c r="F606" s="71"/>
      <c r="G606" s="71"/>
      <c r="H606" s="71"/>
      <c r="I606" s="71"/>
      <c r="J606" s="71"/>
      <c r="K606" s="71"/>
      <c r="L606" s="71"/>
      <c r="M606" s="69"/>
      <c r="N606" s="62"/>
    </row>
    <row r="607" spans="1:14" ht="18" customHeight="1" x14ac:dyDescent="0.25">
      <c r="A607" s="62"/>
      <c r="B607" s="67"/>
      <c r="C607" s="218" t="s">
        <v>249</v>
      </c>
      <c r="D607" s="219"/>
      <c r="E607" s="219"/>
      <c r="F607" s="219"/>
      <c r="G607" s="219"/>
      <c r="H607" s="219"/>
      <c r="I607" s="219"/>
      <c r="J607" s="219"/>
      <c r="K607" s="219"/>
      <c r="L607" s="220"/>
      <c r="M607" s="69"/>
      <c r="N607" s="62"/>
    </row>
    <row r="608" spans="1:14" ht="18" customHeight="1" x14ac:dyDescent="0.25">
      <c r="A608" s="62"/>
      <c r="B608" s="67"/>
      <c r="C608" s="221"/>
      <c r="D608" s="222"/>
      <c r="E608" s="222"/>
      <c r="F608" s="222"/>
      <c r="G608" s="222"/>
      <c r="H608" s="222"/>
      <c r="I608" s="222"/>
      <c r="J608" s="222"/>
      <c r="K608" s="222"/>
      <c r="L608" s="223"/>
      <c r="M608" s="69"/>
      <c r="N608" s="62"/>
    </row>
    <row r="609" spans="1:17" ht="3" customHeight="1" x14ac:dyDescent="0.25">
      <c r="A609" s="62"/>
      <c r="B609" s="67"/>
      <c r="C609" s="181"/>
      <c r="D609" s="182"/>
      <c r="E609" s="182"/>
      <c r="F609" s="182"/>
      <c r="G609" s="182"/>
      <c r="H609" s="182"/>
      <c r="I609" s="182"/>
      <c r="J609" s="182"/>
      <c r="K609" s="182"/>
      <c r="L609" s="183"/>
      <c r="M609" s="69"/>
      <c r="N609" s="62"/>
    </row>
    <row r="610" spans="1:17" ht="18" customHeight="1" x14ac:dyDescent="0.25">
      <c r="A610" s="62"/>
      <c r="B610" s="67"/>
      <c r="C610" s="212" t="s">
        <v>244</v>
      </c>
      <c r="D610" s="213"/>
      <c r="E610" s="213"/>
      <c r="F610" s="198" t="e">
        <f>IF(SUM(O610:V610)&lt;5000000,5000000,SUM(O610:V610))-P612</f>
        <v>#N/A</v>
      </c>
      <c r="G610" s="198"/>
      <c r="H610" s="186"/>
      <c r="I610" s="186"/>
      <c r="J610" s="186"/>
      <c r="K610" s="186"/>
      <c r="L610" s="187"/>
      <c r="M610" s="69"/>
      <c r="N610" s="62"/>
      <c r="O610" s="139" t="e">
        <f>SUM(J102,J117,J124,J126,J141,J167,J204,J219,J226,J228,J244,J270,J306)</f>
        <v>#N/A</v>
      </c>
      <c r="P610" s="139" t="e">
        <f>SUM(J321,J328,J330,J346,J372,J408,J423,J430,J432,J448,J474,J510,J525,J532,J534,J550,J576,I605)</f>
        <v>#N/A</v>
      </c>
    </row>
    <row r="611" spans="1:17" ht="3" customHeight="1" x14ac:dyDescent="0.25">
      <c r="B611" s="67"/>
      <c r="C611" s="104"/>
      <c r="D611" s="68"/>
      <c r="E611" s="68"/>
      <c r="F611" s="68"/>
      <c r="G611" s="68"/>
      <c r="H611" s="68"/>
      <c r="I611" s="68"/>
      <c r="J611" s="68"/>
      <c r="K611" s="68"/>
      <c r="L611" s="177"/>
      <c r="M611" s="69"/>
    </row>
    <row r="612" spans="1:17" ht="18" customHeight="1" x14ac:dyDescent="0.25">
      <c r="A612" s="62"/>
      <c r="B612" s="67"/>
      <c r="C612" s="200" t="s">
        <v>187</v>
      </c>
      <c r="D612" s="201"/>
      <c r="E612" s="201"/>
      <c r="F612" s="217" t="e">
        <f>#N/A</f>
        <v>#N/A</v>
      </c>
      <c r="G612" s="217"/>
      <c r="H612" s="68"/>
      <c r="I612" s="68"/>
      <c r="J612" s="68"/>
      <c r="K612" s="68"/>
      <c r="L612" s="177"/>
      <c r="M612" s="69"/>
      <c r="N612" s="62"/>
      <c r="P612" s="57" t="e">
        <f>IF(E57&gt;5,SUM(J124,J226,J328,J430,J532)*0.15,IF(OR(E57=4,E57=5),SUM(J124,J226,J328,J430,J532)*0.1,IF(OR(E57=2,E57=3),SUM(J124,J226,J328,J430,J532)*0.05,0)))</f>
        <v>#N/A</v>
      </c>
    </row>
    <row r="613" spans="1:17" ht="3" customHeight="1" x14ac:dyDescent="0.25">
      <c r="A613" s="62"/>
      <c r="B613" s="67"/>
      <c r="C613" s="181"/>
      <c r="D613" s="182"/>
      <c r="E613" s="182"/>
      <c r="F613" s="182"/>
      <c r="G613" s="182"/>
      <c r="H613" s="68"/>
      <c r="I613" s="68"/>
      <c r="J613" s="68"/>
      <c r="K613" s="68"/>
      <c r="L613" s="177"/>
      <c r="M613" s="69"/>
      <c r="N613" s="62"/>
    </row>
    <row r="614" spans="1:17" ht="18" customHeight="1" x14ac:dyDescent="0.25">
      <c r="A614" s="62"/>
      <c r="B614" s="67"/>
      <c r="C614" s="200" t="s">
        <v>186</v>
      </c>
      <c r="D614" s="201"/>
      <c r="E614" s="201"/>
      <c r="F614" s="338" t="e">
        <f>(F610-F612-IF(ISTEXT(J167),0,J167*(1-F612/F610))-IF(ISTEXT(J270),0,J270*(1-F612/F610))-IF(ISTEXT(J372),0,J372*(1-F612/F610))-IF(ISTEXT(J474),0,J474*(1-F612/F610))-IF(ISTEXT(J576),0,J576*(1-F612/F610)))*0.1</f>
        <v>#N/A</v>
      </c>
      <c r="G614" s="338"/>
      <c r="H614" s="68"/>
      <c r="I614" s="68"/>
      <c r="J614" s="68"/>
      <c r="K614" s="68"/>
      <c r="L614" s="177"/>
      <c r="M614" s="69"/>
      <c r="N614" s="174"/>
      <c r="O614" s="173"/>
      <c r="P614" s="173"/>
      <c r="Q614" s="173"/>
    </row>
    <row r="615" spans="1:17" ht="3" customHeight="1" x14ac:dyDescent="0.25">
      <c r="A615" s="62"/>
      <c r="B615" s="67"/>
      <c r="C615" s="121"/>
      <c r="D615" s="94"/>
      <c r="E615" s="94"/>
      <c r="F615" s="94"/>
      <c r="G615" s="58"/>
      <c r="H615" s="58"/>
      <c r="I615" s="58"/>
      <c r="J615" s="58"/>
      <c r="K615" s="58"/>
      <c r="L615" s="59"/>
      <c r="M615" s="69"/>
      <c r="N615" s="62"/>
    </row>
    <row r="616" spans="1:17" ht="18" customHeight="1" x14ac:dyDescent="0.25">
      <c r="A616" s="62"/>
      <c r="B616" s="67"/>
      <c r="C616" s="83" t="s">
        <v>245</v>
      </c>
      <c r="D616" s="71"/>
      <c r="E616" s="71"/>
      <c r="F616" s="217" t="e">
        <f>F610-F612+F614</f>
        <v>#N/A</v>
      </c>
      <c r="G616" s="217"/>
      <c r="H616" s="199" t="s">
        <v>224</v>
      </c>
      <c r="I616" s="199"/>
      <c r="J616" s="199"/>
      <c r="K616" s="199"/>
      <c r="L616" s="177"/>
      <c r="M616" s="69"/>
      <c r="N616" s="62"/>
    </row>
    <row r="617" spans="1:17" ht="9" customHeight="1" thickBot="1" x14ac:dyDescent="0.3">
      <c r="A617" s="62"/>
      <c r="B617" s="67"/>
      <c r="C617" s="122"/>
      <c r="D617" s="123"/>
      <c r="E617" s="123"/>
      <c r="F617" s="123"/>
      <c r="G617" s="123"/>
      <c r="H617" s="123"/>
      <c r="I617" s="123"/>
      <c r="J617" s="123"/>
      <c r="K617" s="123"/>
      <c r="L617" s="124"/>
      <c r="M617" s="69"/>
      <c r="N617" s="62"/>
    </row>
    <row r="618" spans="1:17" ht="9" customHeight="1" thickBot="1" x14ac:dyDescent="0.3">
      <c r="A618" s="62"/>
      <c r="B618" s="67"/>
      <c r="C618" s="71"/>
      <c r="D618" s="71"/>
      <c r="E618" s="71"/>
      <c r="F618" s="71"/>
      <c r="G618" s="71"/>
      <c r="H618" s="71"/>
      <c r="I618" s="71"/>
      <c r="J618" s="71"/>
      <c r="K618" s="71"/>
      <c r="L618" s="71"/>
      <c r="M618" s="69"/>
      <c r="N618" s="62"/>
    </row>
    <row r="619" spans="1:17" ht="12.75" customHeight="1" x14ac:dyDescent="0.25">
      <c r="A619" s="62"/>
      <c r="B619" s="67"/>
      <c r="C619" s="218" t="s">
        <v>212</v>
      </c>
      <c r="D619" s="219"/>
      <c r="E619" s="219"/>
      <c r="F619" s="219"/>
      <c r="G619" s="219"/>
      <c r="H619" s="219"/>
      <c r="I619" s="219"/>
      <c r="J619" s="219"/>
      <c r="K619" s="219"/>
      <c r="L619" s="220"/>
      <c r="M619" s="69"/>
      <c r="N619" s="62"/>
    </row>
    <row r="620" spans="1:17" ht="14.25" customHeight="1" x14ac:dyDescent="0.25">
      <c r="A620" s="62"/>
      <c r="B620" s="67"/>
      <c r="C620" s="221"/>
      <c r="D620" s="222"/>
      <c r="E620" s="222"/>
      <c r="F620" s="222"/>
      <c r="G620" s="222"/>
      <c r="H620" s="222"/>
      <c r="I620" s="222"/>
      <c r="J620" s="222"/>
      <c r="K620" s="222"/>
      <c r="L620" s="223"/>
      <c r="M620" s="69"/>
      <c r="N620" s="62"/>
    </row>
    <row r="621" spans="1:17" ht="3" customHeight="1" x14ac:dyDescent="0.25">
      <c r="A621" s="62"/>
      <c r="B621" s="67"/>
      <c r="C621" s="72"/>
      <c r="D621" s="73"/>
      <c r="E621" s="73"/>
      <c r="F621" s="73"/>
      <c r="G621" s="73"/>
      <c r="H621" s="73"/>
      <c r="I621" s="73"/>
      <c r="J621" s="73"/>
      <c r="K621" s="73"/>
      <c r="L621" s="74"/>
      <c r="M621" s="69"/>
      <c r="N621" s="62"/>
    </row>
    <row r="622" spans="1:17" ht="18" customHeight="1" x14ac:dyDescent="0.25">
      <c r="A622" s="62"/>
      <c r="B622" s="67"/>
      <c r="C622" s="202" t="s">
        <v>13</v>
      </c>
      <c r="D622" s="203"/>
      <c r="E622" s="203"/>
      <c r="F622" s="203"/>
      <c r="G622" s="203"/>
      <c r="H622" s="203"/>
      <c r="I622" s="203"/>
      <c r="J622" s="203"/>
      <c r="K622" s="203"/>
      <c r="L622" s="214"/>
      <c r="M622" s="69"/>
      <c r="N622" s="62"/>
    </row>
    <row r="623" spans="1:17" ht="18" customHeight="1" x14ac:dyDescent="0.25">
      <c r="A623" s="62"/>
      <c r="B623" s="67"/>
      <c r="C623" s="202"/>
      <c r="D623" s="203"/>
      <c r="E623" s="203"/>
      <c r="F623" s="203"/>
      <c r="G623" s="203"/>
      <c r="H623" s="203"/>
      <c r="I623" s="203"/>
      <c r="J623" s="203"/>
      <c r="K623" s="203"/>
      <c r="L623" s="214"/>
      <c r="M623" s="69"/>
      <c r="N623" s="62"/>
    </row>
    <row r="624" spans="1:17" ht="1.5" customHeight="1" x14ac:dyDescent="0.25">
      <c r="A624" s="62"/>
      <c r="B624" s="67"/>
      <c r="C624" s="72"/>
      <c r="D624" s="73"/>
      <c r="E624" s="73"/>
      <c r="F624" s="73"/>
      <c r="G624" s="73"/>
      <c r="H624" s="73"/>
      <c r="I624" s="73"/>
      <c r="J624" s="73"/>
      <c r="K624" s="73"/>
      <c r="L624" s="74"/>
      <c r="M624" s="69"/>
      <c r="N624" s="62"/>
    </row>
    <row r="625" spans="1:14" ht="15" customHeight="1" x14ac:dyDescent="0.25">
      <c r="A625" s="62"/>
      <c r="B625" s="67"/>
      <c r="C625" s="225" t="s">
        <v>14</v>
      </c>
      <c r="D625" s="224"/>
      <c r="E625" s="73"/>
      <c r="F625" s="224" t="s">
        <v>16</v>
      </c>
      <c r="G625" s="224"/>
      <c r="H625" s="73"/>
      <c r="I625" s="224" t="s">
        <v>18</v>
      </c>
      <c r="J625" s="224"/>
      <c r="K625" s="73"/>
      <c r="L625" s="74"/>
      <c r="M625" s="69"/>
      <c r="N625" s="62"/>
    </row>
    <row r="626" spans="1:14" ht="12.75" customHeight="1" x14ac:dyDescent="0.25">
      <c r="A626" s="62"/>
      <c r="B626" s="67"/>
      <c r="C626" s="226" t="s">
        <v>15</v>
      </c>
      <c r="D626" s="216"/>
      <c r="E626" s="73"/>
      <c r="F626" s="216" t="s">
        <v>17</v>
      </c>
      <c r="G626" s="216"/>
      <c r="H626" s="73"/>
      <c r="I626" s="216" t="s">
        <v>19</v>
      </c>
      <c r="J626" s="216"/>
      <c r="K626" s="73"/>
      <c r="L626" s="74"/>
      <c r="M626" s="69"/>
      <c r="N626" s="62"/>
    </row>
    <row r="627" spans="1:14" ht="15.75" customHeight="1" x14ac:dyDescent="0.25">
      <c r="A627" s="62"/>
      <c r="B627" s="67"/>
      <c r="C627" s="215"/>
      <c r="D627" s="196"/>
      <c r="E627" s="196"/>
      <c r="F627" s="196"/>
      <c r="G627" s="196"/>
      <c r="H627" s="196"/>
      <c r="I627" s="196"/>
      <c r="J627" s="196"/>
      <c r="K627" s="196"/>
      <c r="L627" s="197"/>
      <c r="M627" s="69"/>
      <c r="N627" s="62"/>
    </row>
    <row r="628" spans="1:14" ht="18" customHeight="1" x14ac:dyDescent="0.25">
      <c r="A628" s="62"/>
      <c r="B628" s="67"/>
      <c r="C628" s="215"/>
      <c r="D628" s="196"/>
      <c r="E628" s="196"/>
      <c r="F628" s="196"/>
      <c r="G628" s="196"/>
      <c r="H628" s="196"/>
      <c r="I628" s="196"/>
      <c r="J628" s="196"/>
      <c r="K628" s="196"/>
      <c r="L628" s="197"/>
      <c r="M628" s="69"/>
      <c r="N628" s="62"/>
    </row>
    <row r="629" spans="1:14" ht="18" customHeight="1" x14ac:dyDescent="0.25">
      <c r="A629" s="62"/>
      <c r="B629" s="67"/>
      <c r="C629" s="215"/>
      <c r="D629" s="196"/>
      <c r="E629" s="196"/>
      <c r="F629" s="196"/>
      <c r="G629" s="196"/>
      <c r="H629" s="196"/>
      <c r="I629" s="196"/>
      <c r="J629" s="196"/>
      <c r="K629" s="196"/>
      <c r="L629" s="197"/>
      <c r="M629" s="69"/>
      <c r="N629" s="62"/>
    </row>
    <row r="630" spans="1:14" ht="18" customHeight="1" thickBot="1" x14ac:dyDescent="0.3">
      <c r="A630" s="62"/>
      <c r="B630" s="67"/>
      <c r="C630" s="345"/>
      <c r="D630" s="346"/>
      <c r="E630" s="346"/>
      <c r="F630" s="346"/>
      <c r="G630" s="346"/>
      <c r="H630" s="346"/>
      <c r="I630" s="346"/>
      <c r="J630" s="346"/>
      <c r="K630" s="346"/>
      <c r="L630" s="347"/>
      <c r="M630" s="69"/>
      <c r="N630" s="62"/>
    </row>
    <row r="631" spans="1:14" ht="10.5" customHeight="1" thickBot="1" x14ac:dyDescent="0.3">
      <c r="A631" s="62"/>
      <c r="B631" s="67"/>
      <c r="C631" s="73"/>
      <c r="D631" s="73"/>
      <c r="E631" s="73"/>
      <c r="F631" s="73"/>
      <c r="G631" s="73"/>
      <c r="H631" s="73"/>
      <c r="I631" s="73"/>
      <c r="J631" s="73"/>
      <c r="K631" s="73"/>
      <c r="L631" s="73"/>
      <c r="M631" s="69"/>
      <c r="N631" s="62"/>
    </row>
    <row r="632" spans="1:14" ht="13.5" customHeight="1" x14ac:dyDescent="0.25">
      <c r="A632" s="62"/>
      <c r="B632" s="67"/>
      <c r="C632" s="218" t="s">
        <v>251</v>
      </c>
      <c r="D632" s="219"/>
      <c r="E632" s="219"/>
      <c r="F632" s="219"/>
      <c r="G632" s="219"/>
      <c r="H632" s="219"/>
      <c r="I632" s="219"/>
      <c r="J632" s="219"/>
      <c r="K632" s="219"/>
      <c r="L632" s="220"/>
      <c r="M632" s="69"/>
      <c r="N632" s="62"/>
    </row>
    <row r="633" spans="1:14" ht="18" customHeight="1" x14ac:dyDescent="0.25">
      <c r="A633" s="62"/>
      <c r="B633" s="67"/>
      <c r="C633" s="221"/>
      <c r="D633" s="222"/>
      <c r="E633" s="222"/>
      <c r="F633" s="222"/>
      <c r="G633" s="222"/>
      <c r="H633" s="222"/>
      <c r="I633" s="222"/>
      <c r="J633" s="222"/>
      <c r="K633" s="222"/>
      <c r="L633" s="223"/>
      <c r="M633" s="69"/>
      <c r="N633" s="62"/>
    </row>
    <row r="634" spans="1:14" ht="6" customHeight="1" x14ac:dyDescent="0.25">
      <c r="A634" s="62"/>
      <c r="B634" s="67"/>
      <c r="C634" s="72"/>
      <c r="D634" s="73"/>
      <c r="E634" s="73"/>
      <c r="F634" s="73"/>
      <c r="G634" s="73"/>
      <c r="H634" s="73"/>
      <c r="I634" s="73"/>
      <c r="J634" s="73"/>
      <c r="K634" s="73"/>
      <c r="L634" s="74"/>
      <c r="M634" s="69"/>
      <c r="N634" s="62"/>
    </row>
    <row r="635" spans="1:14" ht="18" customHeight="1" x14ac:dyDescent="0.25">
      <c r="A635" s="62"/>
      <c r="B635" s="67"/>
      <c r="C635" s="204" t="s">
        <v>52</v>
      </c>
      <c r="D635" s="205"/>
      <c r="E635" s="205"/>
      <c r="F635" s="205"/>
      <c r="G635" s="205"/>
      <c r="H635" s="73"/>
      <c r="I635" s="73" t="s">
        <v>8</v>
      </c>
      <c r="J635" s="73"/>
      <c r="K635" s="93" t="s">
        <v>9</v>
      </c>
      <c r="L635" s="74"/>
      <c r="M635" s="69"/>
      <c r="N635" s="62"/>
    </row>
    <row r="636" spans="1:14" ht="16.5" customHeight="1" x14ac:dyDescent="0.25">
      <c r="A636" s="62"/>
      <c r="B636" s="67"/>
      <c r="C636" s="202" t="s">
        <v>194</v>
      </c>
      <c r="D636" s="203"/>
      <c r="E636" s="203"/>
      <c r="F636" s="203"/>
      <c r="G636" s="203"/>
      <c r="H636" s="80"/>
      <c r="I636" s="80"/>
      <c r="J636" s="80"/>
      <c r="K636" s="80"/>
      <c r="L636" s="81"/>
      <c r="M636" s="69"/>
      <c r="N636" s="62"/>
    </row>
    <row r="637" spans="1:14" ht="3" hidden="1" customHeight="1" x14ac:dyDescent="0.25">
      <c r="A637" s="62"/>
      <c r="B637" s="67"/>
      <c r="C637" s="125"/>
      <c r="D637" s="126"/>
      <c r="E637" s="126"/>
      <c r="F637" s="126"/>
      <c r="G637" s="126"/>
      <c r="H637" s="80"/>
      <c r="I637" s="80"/>
      <c r="J637" s="80"/>
      <c r="K637" s="80"/>
      <c r="L637" s="81"/>
      <c r="M637" s="69"/>
      <c r="N637" s="62"/>
    </row>
    <row r="638" spans="1:14" ht="18" customHeight="1" x14ac:dyDescent="0.25">
      <c r="A638" s="62"/>
      <c r="B638" s="67"/>
      <c r="C638" s="204" t="s">
        <v>53</v>
      </c>
      <c r="D638" s="205"/>
      <c r="E638" s="205"/>
      <c r="F638" s="205"/>
      <c r="G638" s="205"/>
      <c r="H638" s="73"/>
      <c r="I638" s="73" t="s">
        <v>8</v>
      </c>
      <c r="J638" s="73"/>
      <c r="K638" s="93" t="s">
        <v>9</v>
      </c>
      <c r="L638" s="74"/>
      <c r="M638" s="69"/>
      <c r="N638" s="62"/>
    </row>
    <row r="639" spans="1:14" ht="18" customHeight="1" x14ac:dyDescent="0.25">
      <c r="A639" s="62"/>
      <c r="B639" s="67"/>
      <c r="C639" s="204"/>
      <c r="D639" s="205"/>
      <c r="E639" s="205"/>
      <c r="F639" s="205"/>
      <c r="G639" s="205"/>
      <c r="H639" s="80"/>
      <c r="I639" s="80"/>
      <c r="J639" s="80"/>
      <c r="K639" s="80"/>
      <c r="L639" s="81"/>
      <c r="M639" s="69"/>
      <c r="N639" s="62"/>
    </row>
    <row r="640" spans="1:14" ht="18" customHeight="1" x14ac:dyDescent="0.25">
      <c r="A640" s="62"/>
      <c r="B640" s="67"/>
      <c r="C640" s="202" t="s">
        <v>54</v>
      </c>
      <c r="D640" s="203"/>
      <c r="E640" s="203"/>
      <c r="F640" s="203"/>
      <c r="G640" s="203"/>
      <c r="H640" s="80"/>
      <c r="I640" s="80"/>
      <c r="J640" s="80"/>
      <c r="K640" s="80"/>
      <c r="L640" s="81"/>
      <c r="M640" s="69"/>
      <c r="N640" s="62"/>
    </row>
    <row r="641" spans="1:14" ht="9.75" customHeight="1" x14ac:dyDescent="0.25">
      <c r="A641" s="62"/>
      <c r="B641" s="67"/>
      <c r="C641" s="202"/>
      <c r="D641" s="203"/>
      <c r="E641" s="203"/>
      <c r="F641" s="203"/>
      <c r="G641" s="203"/>
      <c r="H641" s="80"/>
      <c r="I641" s="80"/>
      <c r="J641" s="80"/>
      <c r="K641" s="80"/>
      <c r="L641" s="81"/>
      <c r="M641" s="69"/>
      <c r="N641" s="62"/>
    </row>
    <row r="642" spans="1:14" ht="2.25" customHeight="1" x14ac:dyDescent="0.25">
      <c r="A642" s="62"/>
      <c r="B642" s="67"/>
      <c r="C642" s="125"/>
      <c r="D642" s="126"/>
      <c r="E642" s="126"/>
      <c r="F642" s="126"/>
      <c r="G642" s="126"/>
      <c r="H642" s="80"/>
      <c r="I642" s="80"/>
      <c r="J642" s="80"/>
      <c r="K642" s="80"/>
      <c r="L642" s="81"/>
      <c r="M642" s="69"/>
      <c r="N642" s="62"/>
    </row>
    <row r="643" spans="1:14" ht="18" customHeight="1" x14ac:dyDescent="0.25">
      <c r="A643" s="62"/>
      <c r="B643" s="67"/>
      <c r="C643" s="204" t="s">
        <v>55</v>
      </c>
      <c r="D643" s="205"/>
      <c r="E643" s="205"/>
      <c r="F643" s="205"/>
      <c r="G643" s="205"/>
      <c r="H643" s="73"/>
      <c r="I643" s="73" t="s">
        <v>8</v>
      </c>
      <c r="J643" s="73"/>
      <c r="K643" s="93" t="s">
        <v>9</v>
      </c>
      <c r="L643" s="74"/>
      <c r="M643" s="69"/>
      <c r="N643" s="62"/>
    </row>
    <row r="644" spans="1:14" ht="14.25" customHeight="1" x14ac:dyDescent="0.25">
      <c r="A644" s="62"/>
      <c r="B644" s="67"/>
      <c r="C644" s="204"/>
      <c r="D644" s="205"/>
      <c r="E644" s="205"/>
      <c r="F644" s="205"/>
      <c r="G644" s="205"/>
      <c r="H644" s="80"/>
      <c r="I644" s="80"/>
      <c r="J644" s="80"/>
      <c r="K644" s="80"/>
      <c r="L644" s="81"/>
      <c r="M644" s="69"/>
      <c r="N644" s="62"/>
    </row>
    <row r="645" spans="1:14" ht="18" customHeight="1" x14ac:dyDescent="0.25">
      <c r="A645" s="62"/>
      <c r="B645" s="67"/>
      <c r="C645" s="202" t="s">
        <v>56</v>
      </c>
      <c r="D645" s="203"/>
      <c r="E645" s="203"/>
      <c r="F645" s="203"/>
      <c r="G645" s="203"/>
      <c r="H645" s="80"/>
      <c r="I645" s="80"/>
      <c r="J645" s="80"/>
      <c r="K645" s="80"/>
      <c r="L645" s="81"/>
      <c r="M645" s="69"/>
      <c r="N645" s="62"/>
    </row>
    <row r="646" spans="1:14" ht="18" customHeight="1" x14ac:dyDescent="0.25">
      <c r="A646" s="62"/>
      <c r="B646" s="67"/>
      <c r="C646" s="202"/>
      <c r="D646" s="203"/>
      <c r="E646" s="203"/>
      <c r="F646" s="203"/>
      <c r="G646" s="203"/>
      <c r="H646" s="80"/>
      <c r="I646" s="80"/>
      <c r="J646" s="80"/>
      <c r="K646" s="80"/>
      <c r="L646" s="81"/>
      <c r="M646" s="69"/>
      <c r="N646" s="62"/>
    </row>
    <row r="647" spans="1:14" ht="3.75" customHeight="1" x14ac:dyDescent="0.25">
      <c r="A647" s="62"/>
      <c r="B647" s="67"/>
      <c r="C647" s="84"/>
      <c r="D647" s="80"/>
      <c r="E647" s="80"/>
      <c r="F647" s="80"/>
      <c r="G647" s="80"/>
      <c r="H647" s="80"/>
      <c r="I647" s="80"/>
      <c r="J647" s="80"/>
      <c r="K647" s="80"/>
      <c r="L647" s="81"/>
      <c r="M647" s="69"/>
      <c r="N647" s="62"/>
    </row>
    <row r="648" spans="1:14" ht="16.5" customHeight="1" x14ac:dyDescent="0.25">
      <c r="A648" s="62"/>
      <c r="B648" s="67"/>
      <c r="C648" s="72" t="s">
        <v>20</v>
      </c>
      <c r="D648" s="73"/>
      <c r="E648" s="73"/>
      <c r="F648" s="73"/>
      <c r="G648" s="73"/>
      <c r="H648" s="73"/>
      <c r="I648" s="73"/>
      <c r="J648" s="73"/>
      <c r="K648" s="73"/>
      <c r="L648" s="74"/>
      <c r="M648" s="69"/>
      <c r="N648" s="62"/>
    </row>
    <row r="649" spans="1:14" ht="3.75" hidden="1" customHeight="1" x14ac:dyDescent="0.25">
      <c r="A649" s="62"/>
      <c r="B649" s="67"/>
      <c r="C649" s="72"/>
      <c r="D649" s="73"/>
      <c r="E649" s="73"/>
      <c r="F649" s="73"/>
      <c r="G649" s="73"/>
      <c r="H649" s="73"/>
      <c r="I649" s="73"/>
      <c r="J649" s="73"/>
      <c r="K649" s="73"/>
      <c r="L649" s="74"/>
      <c r="M649" s="69"/>
      <c r="N649" s="62"/>
    </row>
    <row r="650" spans="1:14" ht="18" customHeight="1" x14ac:dyDescent="0.25">
      <c r="A650" s="62"/>
      <c r="B650" s="67"/>
      <c r="C650" s="200" t="s">
        <v>21</v>
      </c>
      <c r="D650" s="201"/>
      <c r="E650" s="73"/>
      <c r="F650" s="73"/>
      <c r="G650" s="73"/>
      <c r="H650" s="73"/>
      <c r="I650" s="73" t="s">
        <v>8</v>
      </c>
      <c r="J650" s="73"/>
      <c r="K650" s="93" t="s">
        <v>9</v>
      </c>
      <c r="L650" s="74"/>
      <c r="M650" s="69"/>
      <c r="N650" s="62"/>
    </row>
    <row r="651" spans="1:14" ht="18" customHeight="1" x14ac:dyDescent="0.25">
      <c r="A651" s="62"/>
      <c r="B651" s="67"/>
      <c r="C651" s="212" t="s">
        <v>22</v>
      </c>
      <c r="D651" s="213"/>
      <c r="E651" s="213"/>
      <c r="F651" s="73"/>
      <c r="G651" s="73"/>
      <c r="H651" s="73"/>
      <c r="I651" s="73"/>
      <c r="J651" s="93"/>
      <c r="K651" s="73"/>
      <c r="L651" s="74"/>
      <c r="M651" s="69"/>
      <c r="N651" s="62"/>
    </row>
    <row r="652" spans="1:14" ht="18" customHeight="1" x14ac:dyDescent="0.25">
      <c r="A652" s="62"/>
      <c r="B652" s="67"/>
      <c r="C652" s="200" t="s">
        <v>23</v>
      </c>
      <c r="D652" s="201"/>
      <c r="E652" s="201"/>
      <c r="F652" s="73"/>
      <c r="G652" s="73"/>
      <c r="H652" s="73"/>
      <c r="I652" s="73" t="s">
        <v>8</v>
      </c>
      <c r="J652" s="73"/>
      <c r="K652" s="93" t="s">
        <v>9</v>
      </c>
      <c r="L652" s="74"/>
      <c r="M652" s="69"/>
      <c r="N652" s="62"/>
    </row>
    <row r="653" spans="1:14" ht="18" customHeight="1" x14ac:dyDescent="0.25">
      <c r="A653" s="62"/>
      <c r="B653" s="67"/>
      <c r="C653" s="212" t="s">
        <v>24</v>
      </c>
      <c r="D653" s="213"/>
      <c r="E653" s="213"/>
      <c r="F653" s="213"/>
      <c r="G653" s="73"/>
      <c r="H653" s="73"/>
      <c r="I653" s="73"/>
      <c r="J653" s="73"/>
      <c r="K653" s="73"/>
      <c r="L653" s="74"/>
      <c r="M653" s="69"/>
      <c r="N653" s="62"/>
    </row>
    <row r="654" spans="1:14" ht="18" customHeight="1" x14ac:dyDescent="0.25">
      <c r="A654" s="62"/>
      <c r="B654" s="67"/>
      <c r="C654" s="200" t="s">
        <v>25</v>
      </c>
      <c r="D654" s="201"/>
      <c r="E654" s="201"/>
      <c r="F654" s="201"/>
      <c r="G654" s="73"/>
      <c r="H654" s="73"/>
      <c r="I654" s="73" t="s">
        <v>8</v>
      </c>
      <c r="J654" s="73"/>
      <c r="K654" s="93" t="s">
        <v>9</v>
      </c>
      <c r="L654" s="74"/>
      <c r="M654" s="69"/>
      <c r="N654" s="62"/>
    </row>
    <row r="655" spans="1:14" ht="15" customHeight="1" x14ac:dyDescent="0.25">
      <c r="A655" s="62"/>
      <c r="B655" s="67"/>
      <c r="C655" s="212" t="s">
        <v>26</v>
      </c>
      <c r="D655" s="213"/>
      <c r="E655" s="213"/>
      <c r="F655" s="213"/>
      <c r="G655" s="73"/>
      <c r="H655" s="73"/>
      <c r="I655" s="73"/>
      <c r="J655" s="73"/>
      <c r="K655" s="73"/>
      <c r="L655" s="74"/>
      <c r="M655" s="69"/>
      <c r="N655" s="62"/>
    </row>
    <row r="656" spans="1:14" ht="9" customHeight="1" thickBot="1" x14ac:dyDescent="0.3">
      <c r="A656" s="62"/>
      <c r="B656" s="67"/>
      <c r="C656" s="75"/>
      <c r="D656" s="76"/>
      <c r="E656" s="76"/>
      <c r="F656" s="76"/>
      <c r="G656" s="76"/>
      <c r="H656" s="76"/>
      <c r="I656" s="76"/>
      <c r="J656" s="76"/>
      <c r="K656" s="76"/>
      <c r="L656" s="77"/>
      <c r="M656" s="69"/>
      <c r="N656" s="62"/>
    </row>
    <row r="657" spans="1:16" ht="9" customHeight="1" thickBot="1" x14ac:dyDescent="0.3">
      <c r="A657" s="62"/>
      <c r="B657" s="67"/>
      <c r="C657" s="71"/>
      <c r="D657" s="71"/>
      <c r="E657" s="71"/>
      <c r="F657" s="71"/>
      <c r="G657" s="71"/>
      <c r="H657" s="71"/>
      <c r="I657" s="71"/>
      <c r="J657" s="71"/>
      <c r="K657" s="71"/>
      <c r="L657" s="71"/>
      <c r="M657" s="69"/>
      <c r="N657" s="62"/>
    </row>
    <row r="658" spans="1:16" ht="13.5" customHeight="1" x14ac:dyDescent="0.25">
      <c r="A658" s="62"/>
      <c r="B658" s="157"/>
      <c r="C658" s="206" t="s">
        <v>250</v>
      </c>
      <c r="D658" s="207"/>
      <c r="E658" s="207"/>
      <c r="F658" s="207"/>
      <c r="G658" s="207"/>
      <c r="H658" s="207"/>
      <c r="I658" s="207"/>
      <c r="J658" s="207"/>
      <c r="K658" s="207"/>
      <c r="L658" s="208"/>
      <c r="M658" s="158"/>
      <c r="N658" s="62"/>
    </row>
    <row r="659" spans="1:16" ht="15.75" customHeight="1" x14ac:dyDescent="0.25">
      <c r="A659" s="62"/>
      <c r="B659" s="157"/>
      <c r="C659" s="209"/>
      <c r="D659" s="210"/>
      <c r="E659" s="210"/>
      <c r="F659" s="210"/>
      <c r="G659" s="210"/>
      <c r="H659" s="210"/>
      <c r="I659" s="210"/>
      <c r="J659" s="210"/>
      <c r="K659" s="210"/>
      <c r="L659" s="211"/>
      <c r="M659" s="158"/>
      <c r="N659" s="62"/>
    </row>
    <row r="660" spans="1:16" ht="11.25" customHeight="1" x14ac:dyDescent="0.25">
      <c r="A660" s="62"/>
      <c r="B660" s="157"/>
      <c r="C660" s="357" t="s">
        <v>188</v>
      </c>
      <c r="D660" s="358"/>
      <c r="E660" s="358"/>
      <c r="F660" s="358"/>
      <c r="G660" s="358"/>
      <c r="H660" s="358"/>
      <c r="I660" s="358"/>
      <c r="J660" s="358"/>
      <c r="K660" s="358"/>
      <c r="L660" s="359"/>
      <c r="M660" s="158"/>
      <c r="N660" s="62"/>
    </row>
    <row r="661" spans="1:16" ht="15.75" customHeight="1" x14ac:dyDescent="0.25">
      <c r="A661" s="62"/>
      <c r="B661" s="157"/>
      <c r="C661" s="357"/>
      <c r="D661" s="358"/>
      <c r="E661" s="358"/>
      <c r="F661" s="358"/>
      <c r="G661" s="358"/>
      <c r="H661" s="358"/>
      <c r="I661" s="358"/>
      <c r="J661" s="358"/>
      <c r="K661" s="358"/>
      <c r="L661" s="359"/>
      <c r="M661" s="158"/>
      <c r="N661" s="62"/>
      <c r="O661" s="57" t="b">
        <v>0</v>
      </c>
      <c r="P661" s="57" t="b">
        <v>1</v>
      </c>
    </row>
    <row r="662" spans="1:16" ht="27" customHeight="1" x14ac:dyDescent="0.25">
      <c r="A662" s="62"/>
      <c r="B662" s="157"/>
      <c r="C662" s="357"/>
      <c r="D662" s="358"/>
      <c r="E662" s="358"/>
      <c r="F662" s="358"/>
      <c r="G662" s="358"/>
      <c r="H662" s="358"/>
      <c r="I662" s="358"/>
      <c r="J662" s="358"/>
      <c r="K662" s="358"/>
      <c r="L662" s="359"/>
      <c r="M662" s="158"/>
      <c r="N662" s="62"/>
    </row>
    <row r="663" spans="1:16" ht="13.5" customHeight="1" x14ac:dyDescent="0.25">
      <c r="A663" s="62"/>
      <c r="B663" s="157"/>
      <c r="C663" s="348" t="s">
        <v>207</v>
      </c>
      <c r="D663" s="349"/>
      <c r="E663" s="349"/>
      <c r="F663" s="349"/>
      <c r="G663" s="349"/>
      <c r="H663" s="349"/>
      <c r="I663" s="349"/>
      <c r="J663" s="349"/>
      <c r="K663" s="349"/>
      <c r="L663" s="350"/>
      <c r="M663" s="158"/>
      <c r="N663" s="62"/>
      <c r="O663" s="57" t="b">
        <v>0</v>
      </c>
    </row>
    <row r="664" spans="1:16" ht="17.25" customHeight="1" x14ac:dyDescent="0.25">
      <c r="A664" s="62"/>
      <c r="B664" s="157"/>
      <c r="C664" s="348"/>
      <c r="D664" s="349"/>
      <c r="E664" s="349"/>
      <c r="F664" s="349"/>
      <c r="G664" s="349"/>
      <c r="H664" s="349"/>
      <c r="I664" s="349"/>
      <c r="J664" s="349"/>
      <c r="K664" s="349"/>
      <c r="L664" s="350"/>
      <c r="M664" s="158"/>
      <c r="N664" s="62"/>
    </row>
    <row r="665" spans="1:16" ht="22.5" customHeight="1" thickBot="1" x14ac:dyDescent="0.3">
      <c r="A665" s="62"/>
      <c r="B665" s="157"/>
      <c r="C665" s="351"/>
      <c r="D665" s="352"/>
      <c r="E665" s="352"/>
      <c r="F665" s="352"/>
      <c r="G665" s="352"/>
      <c r="H665" s="352"/>
      <c r="I665" s="352"/>
      <c r="J665" s="352"/>
      <c r="K665" s="352"/>
      <c r="L665" s="353"/>
      <c r="M665" s="158"/>
      <c r="N665" s="62"/>
      <c r="O665" s="57" t="b">
        <v>0</v>
      </c>
      <c r="P665" s="57" t="b">
        <v>0</v>
      </c>
    </row>
    <row r="666" spans="1:16" ht="15.75" customHeight="1" thickBot="1" x14ac:dyDescent="0.3">
      <c r="A666" s="62"/>
      <c r="B666" s="159"/>
      <c r="C666" s="160"/>
      <c r="D666" s="160"/>
      <c r="E666" s="160"/>
      <c r="F666" s="160"/>
      <c r="G666" s="160"/>
      <c r="H666" s="160"/>
      <c r="I666" s="160"/>
      <c r="J666" s="160"/>
      <c r="K666" s="160"/>
      <c r="L666" s="160"/>
      <c r="M666" s="161"/>
      <c r="N666" s="62"/>
    </row>
    <row r="667" spans="1:16" ht="16.5" thickTop="1" thickBot="1" x14ac:dyDescent="0.3"/>
    <row r="668" spans="1:16" ht="10.5" customHeight="1" thickTop="1" x14ac:dyDescent="0.25">
      <c r="B668" s="162"/>
      <c r="C668" s="163"/>
      <c r="D668" s="163"/>
      <c r="E668" s="163"/>
      <c r="F668" s="163"/>
      <c r="G668" s="163"/>
      <c r="H668" s="163"/>
      <c r="I668" s="163"/>
      <c r="J668" s="163"/>
      <c r="K668" s="163"/>
      <c r="L668" s="163"/>
      <c r="M668" s="164"/>
    </row>
    <row r="669" spans="1:16" ht="12.75" customHeight="1" x14ac:dyDescent="0.25">
      <c r="A669" s="62"/>
      <c r="B669" s="157"/>
      <c r="C669" s="221" t="s">
        <v>200</v>
      </c>
      <c r="D669" s="222"/>
      <c r="E669" s="222"/>
      <c r="F669" s="222"/>
      <c r="G669" s="222"/>
      <c r="H669" s="222"/>
      <c r="I669" s="222"/>
      <c r="J669" s="222"/>
      <c r="K669" s="222"/>
      <c r="L669" s="223"/>
      <c r="M669" s="158"/>
      <c r="N669" s="62"/>
    </row>
    <row r="670" spans="1:16" ht="15.75" customHeight="1" x14ac:dyDescent="0.25">
      <c r="A670" s="62"/>
      <c r="B670" s="157"/>
      <c r="C670" s="221"/>
      <c r="D670" s="222"/>
      <c r="E670" s="222"/>
      <c r="F670" s="222"/>
      <c r="G670" s="222"/>
      <c r="H670" s="222"/>
      <c r="I670" s="222"/>
      <c r="J670" s="222"/>
      <c r="K670" s="222"/>
      <c r="L670" s="223"/>
      <c r="M670" s="158"/>
      <c r="N670" s="62"/>
    </row>
    <row r="671" spans="1:16" ht="22.5" customHeight="1" x14ac:dyDescent="0.25">
      <c r="A671" s="62"/>
      <c r="B671" s="157"/>
      <c r="C671" s="72"/>
      <c r="D671" s="213" t="s">
        <v>32</v>
      </c>
      <c r="E671" s="213"/>
      <c r="F671" s="73"/>
      <c r="G671" s="213" t="s">
        <v>31</v>
      </c>
      <c r="H671" s="213"/>
      <c r="I671" s="213"/>
      <c r="J671" s="213"/>
      <c r="K671" s="73"/>
      <c r="L671" s="74"/>
      <c r="M671" s="158"/>
      <c r="N671" s="62"/>
    </row>
    <row r="672" spans="1:16" ht="18" customHeight="1" x14ac:dyDescent="0.25">
      <c r="A672" s="62"/>
      <c r="B672" s="157"/>
      <c r="C672" s="72"/>
      <c r="D672" s="213" t="s">
        <v>33</v>
      </c>
      <c r="E672" s="213"/>
      <c r="F672" s="213"/>
      <c r="G672" s="213"/>
      <c r="H672" s="213"/>
      <c r="I672" s="213"/>
      <c r="J672" s="213"/>
      <c r="K672" s="73"/>
      <c r="L672" s="74"/>
      <c r="M672" s="158"/>
      <c r="N672" s="62"/>
    </row>
    <row r="673" spans="1:26" ht="11.25" customHeight="1" thickBot="1" x14ac:dyDescent="0.3">
      <c r="A673" s="62"/>
      <c r="B673" s="157"/>
      <c r="C673" s="122"/>
      <c r="D673" s="123"/>
      <c r="E673" s="123"/>
      <c r="F673" s="123"/>
      <c r="G673" s="123"/>
      <c r="H673" s="123"/>
      <c r="I673" s="123"/>
      <c r="J673" s="123"/>
      <c r="K673" s="123"/>
      <c r="L673" s="124"/>
      <c r="M673" s="158"/>
      <c r="N673" s="62"/>
    </row>
    <row r="674" spans="1:26" ht="10.5" customHeight="1" x14ac:dyDescent="0.25">
      <c r="A674" s="62"/>
      <c r="B674" s="67"/>
      <c r="C674" s="71"/>
      <c r="D674" s="71"/>
      <c r="E674" s="71"/>
      <c r="F674" s="71"/>
      <c r="G674" s="71"/>
      <c r="H674" s="71"/>
      <c r="I674" s="71"/>
      <c r="J674" s="71"/>
      <c r="K674" s="71"/>
      <c r="L674" s="71"/>
      <c r="M674" s="127"/>
      <c r="N674" s="62"/>
    </row>
    <row r="675" spans="1:26" ht="18" customHeight="1" x14ac:dyDescent="0.25">
      <c r="A675" s="172"/>
      <c r="B675" s="67"/>
      <c r="C675" s="221" t="s">
        <v>252</v>
      </c>
      <c r="D675" s="222"/>
      <c r="E675" s="222"/>
      <c r="F675" s="222"/>
      <c r="G675" s="222"/>
      <c r="H675" s="222"/>
      <c r="I675" s="222"/>
      <c r="J675" s="222"/>
      <c r="K675" s="222"/>
      <c r="L675" s="223"/>
      <c r="M675" s="127"/>
      <c r="N675" s="172"/>
      <c r="O675" s="184"/>
      <c r="P675" s="184"/>
      <c r="Q675" s="184"/>
      <c r="R675" s="184"/>
      <c r="S675" s="184"/>
      <c r="T675" s="172"/>
      <c r="V675" s="185"/>
      <c r="W675" s="185"/>
      <c r="X675" s="185"/>
      <c r="Y675" s="185"/>
      <c r="Z675" s="185"/>
    </row>
    <row r="676" spans="1:26" ht="12.75" customHeight="1" x14ac:dyDescent="0.25">
      <c r="A676" s="172"/>
      <c r="B676" s="67"/>
      <c r="C676" s="221"/>
      <c r="D676" s="222"/>
      <c r="E676" s="222"/>
      <c r="F676" s="222"/>
      <c r="G676" s="222"/>
      <c r="H676" s="222"/>
      <c r="I676" s="222"/>
      <c r="J676" s="222"/>
      <c r="K676" s="222"/>
      <c r="L676" s="223"/>
      <c r="M676" s="127"/>
      <c r="N676" s="172"/>
      <c r="O676" s="184"/>
      <c r="P676" s="184"/>
      <c r="Q676" s="184"/>
      <c r="R676" s="184"/>
      <c r="S676" s="184"/>
      <c r="T676" s="172"/>
      <c r="V676" s="185"/>
      <c r="W676" s="185"/>
      <c r="X676" s="185"/>
      <c r="Y676" s="185"/>
      <c r="Z676" s="185"/>
    </row>
    <row r="677" spans="1:26" ht="18" customHeight="1" x14ac:dyDescent="0.25">
      <c r="A677" s="172"/>
      <c r="B677" s="67"/>
      <c r="C677" s="339" t="s">
        <v>220</v>
      </c>
      <c r="D677" s="340"/>
      <c r="E677" s="340"/>
      <c r="F677" s="340"/>
      <c r="G677" s="340"/>
      <c r="H677" s="340"/>
      <c r="I677" s="340"/>
      <c r="J677" s="340"/>
      <c r="K677" s="340"/>
      <c r="L677" s="341"/>
      <c r="M677" s="127"/>
      <c r="N677" s="172"/>
      <c r="O677" s="184"/>
      <c r="P677" s="184"/>
      <c r="Q677" s="184"/>
      <c r="R677" s="184"/>
      <c r="S677" s="184"/>
      <c r="T677" s="172"/>
      <c r="V677" s="185"/>
      <c r="W677" s="185"/>
      <c r="X677" s="185"/>
      <c r="Y677" s="185"/>
      <c r="Z677" s="185"/>
    </row>
    <row r="678" spans="1:26" ht="18" customHeight="1" x14ac:dyDescent="0.25">
      <c r="A678" s="172"/>
      <c r="B678" s="67"/>
      <c r="C678" s="339"/>
      <c r="D678" s="340"/>
      <c r="E678" s="340"/>
      <c r="F678" s="340"/>
      <c r="G678" s="340"/>
      <c r="H678" s="340"/>
      <c r="I678" s="340"/>
      <c r="J678" s="340"/>
      <c r="K678" s="340"/>
      <c r="L678" s="341"/>
      <c r="M678" s="127"/>
      <c r="N678" s="172"/>
      <c r="O678" s="184"/>
      <c r="P678" s="184"/>
      <c r="Q678" s="184"/>
      <c r="R678" s="184"/>
      <c r="S678" s="184"/>
      <c r="T678" s="172"/>
      <c r="V678" s="185"/>
      <c r="W678" s="185"/>
      <c r="X678" s="185"/>
      <c r="Y678" s="185"/>
      <c r="Z678" s="185"/>
    </row>
    <row r="679" spans="1:26" ht="18" customHeight="1" x14ac:dyDescent="0.25">
      <c r="A679" s="172"/>
      <c r="B679" s="67"/>
      <c r="C679" s="354" t="s">
        <v>221</v>
      </c>
      <c r="D679" s="355"/>
      <c r="E679" s="355"/>
      <c r="F679" s="355"/>
      <c r="G679" s="355"/>
      <c r="H679" s="355"/>
      <c r="I679" s="355"/>
      <c r="J679" s="355"/>
      <c r="K679" s="355"/>
      <c r="L679" s="356"/>
      <c r="M679" s="127"/>
      <c r="N679" s="172"/>
      <c r="O679" s="184"/>
      <c r="P679" s="184"/>
      <c r="Q679" s="184"/>
      <c r="R679" s="184"/>
      <c r="S679" s="184"/>
      <c r="T679" s="172"/>
      <c r="V679" s="185"/>
      <c r="W679" s="185"/>
      <c r="X679" s="185"/>
      <c r="Y679" s="185"/>
      <c r="Z679" s="185"/>
    </row>
    <row r="680" spans="1:26" ht="15" customHeight="1" x14ac:dyDescent="0.25">
      <c r="A680" s="172"/>
      <c r="B680" s="67"/>
      <c r="C680" s="354"/>
      <c r="D680" s="355"/>
      <c r="E680" s="355"/>
      <c r="F680" s="355"/>
      <c r="G680" s="355"/>
      <c r="H680" s="355"/>
      <c r="I680" s="355"/>
      <c r="J680" s="355"/>
      <c r="K680" s="355"/>
      <c r="L680" s="356"/>
      <c r="M680" s="127"/>
      <c r="N680" s="172"/>
      <c r="O680" s="184"/>
      <c r="P680" s="184"/>
      <c r="Q680" s="184"/>
      <c r="R680" s="184"/>
      <c r="S680" s="184"/>
      <c r="T680" s="172"/>
      <c r="V680" s="185"/>
      <c r="W680" s="185"/>
      <c r="X680" s="185"/>
      <c r="Y680" s="185"/>
      <c r="Z680" s="185"/>
    </row>
    <row r="681" spans="1:26" ht="15" customHeight="1" x14ac:dyDescent="0.25">
      <c r="A681" s="172"/>
      <c r="B681" s="67"/>
      <c r="C681" s="354"/>
      <c r="D681" s="355"/>
      <c r="E681" s="355"/>
      <c r="F681" s="355"/>
      <c r="G681" s="355"/>
      <c r="H681" s="355"/>
      <c r="I681" s="355"/>
      <c r="J681" s="355"/>
      <c r="K681" s="355"/>
      <c r="L681" s="356"/>
      <c r="M681" s="127"/>
      <c r="N681" s="172"/>
      <c r="O681" s="184"/>
      <c r="P681" s="184"/>
      <c r="Q681" s="184"/>
      <c r="R681" s="184"/>
      <c r="S681" s="184"/>
      <c r="T681" s="172"/>
      <c r="V681" s="185"/>
      <c r="W681" s="185"/>
      <c r="X681" s="185"/>
      <c r="Y681" s="185"/>
      <c r="Z681" s="185"/>
    </row>
    <row r="682" spans="1:26" ht="15" customHeight="1" x14ac:dyDescent="0.25">
      <c r="A682" s="172"/>
      <c r="B682" s="67"/>
      <c r="C682" s="354"/>
      <c r="D682" s="355"/>
      <c r="E682" s="355"/>
      <c r="F682" s="355"/>
      <c r="G682" s="355"/>
      <c r="H682" s="355"/>
      <c r="I682" s="355"/>
      <c r="J682" s="355"/>
      <c r="K682" s="355"/>
      <c r="L682" s="356"/>
      <c r="M682" s="127"/>
      <c r="N682" s="172"/>
      <c r="O682" s="184"/>
      <c r="P682" s="184"/>
      <c r="Q682" s="184"/>
      <c r="R682" s="184"/>
      <c r="S682" s="184"/>
      <c r="T682" s="172"/>
      <c r="V682" s="185"/>
      <c r="W682" s="185"/>
      <c r="X682" s="185"/>
      <c r="Y682" s="185"/>
      <c r="Z682" s="185"/>
    </row>
    <row r="683" spans="1:26" ht="18" customHeight="1" x14ac:dyDescent="0.25">
      <c r="A683" s="172"/>
      <c r="B683" s="67"/>
      <c r="C683" s="354"/>
      <c r="D683" s="355"/>
      <c r="E683" s="355"/>
      <c r="F683" s="355"/>
      <c r="G683" s="355"/>
      <c r="H683" s="355"/>
      <c r="I683" s="355"/>
      <c r="J683" s="355"/>
      <c r="K683" s="355"/>
      <c r="L683" s="356"/>
      <c r="M683" s="127"/>
      <c r="N683" s="172"/>
      <c r="O683" s="184"/>
      <c r="P683" s="184"/>
      <c r="Q683" s="184"/>
      <c r="R683" s="184"/>
      <c r="S683" s="184"/>
      <c r="T683" s="172"/>
      <c r="V683" s="185"/>
      <c r="W683" s="185"/>
      <c r="X683" s="185"/>
      <c r="Y683" s="185"/>
      <c r="Z683" s="185"/>
    </row>
    <row r="684" spans="1:26" ht="24.75" customHeight="1" x14ac:dyDescent="0.25">
      <c r="A684" s="172"/>
      <c r="B684" s="67"/>
      <c r="C684" s="354"/>
      <c r="D684" s="355"/>
      <c r="E684" s="355"/>
      <c r="F684" s="355"/>
      <c r="G684" s="355"/>
      <c r="H684" s="355"/>
      <c r="I684" s="355"/>
      <c r="J684" s="355"/>
      <c r="K684" s="355"/>
      <c r="L684" s="356"/>
      <c r="M684" s="127"/>
      <c r="N684" s="172"/>
      <c r="O684" s="184"/>
      <c r="P684" s="184"/>
      <c r="Q684" s="184"/>
      <c r="R684" s="184"/>
      <c r="S684" s="184"/>
      <c r="T684" s="172"/>
      <c r="V684" s="185"/>
      <c r="W684" s="185"/>
      <c r="X684" s="185"/>
      <c r="Y684" s="185"/>
      <c r="Z684" s="185"/>
    </row>
    <row r="685" spans="1:26" ht="18" customHeight="1" x14ac:dyDescent="0.25">
      <c r="A685" s="172"/>
      <c r="B685" s="67"/>
      <c r="C685" s="212" t="s">
        <v>222</v>
      </c>
      <c r="D685" s="213"/>
      <c r="E685" s="213"/>
      <c r="F685" s="213"/>
      <c r="G685" s="213"/>
      <c r="H685" s="213"/>
      <c r="I685" s="213"/>
      <c r="J685" s="213"/>
      <c r="K685" s="213"/>
      <c r="L685" s="278"/>
      <c r="M685" s="127"/>
      <c r="N685" s="172"/>
      <c r="O685" s="184"/>
      <c r="P685" s="184"/>
      <c r="Q685" s="184"/>
      <c r="R685" s="184"/>
      <c r="S685" s="184"/>
      <c r="T685" s="172"/>
      <c r="V685" s="185"/>
      <c r="W685" s="185"/>
      <c r="X685" s="185"/>
      <c r="Y685" s="185"/>
      <c r="Z685" s="185"/>
    </row>
    <row r="686" spans="1:26" ht="45" customHeight="1" x14ac:dyDescent="0.25">
      <c r="A686" s="172"/>
      <c r="B686" s="67"/>
      <c r="C686" s="342" t="s">
        <v>243</v>
      </c>
      <c r="D686" s="343"/>
      <c r="E686" s="343"/>
      <c r="F686" s="343"/>
      <c r="G686" s="343"/>
      <c r="H686" s="343"/>
      <c r="I686" s="343"/>
      <c r="J686" s="343"/>
      <c r="K686" s="343"/>
      <c r="L686" s="344"/>
      <c r="M686" s="127"/>
      <c r="N686" s="172"/>
      <c r="O686" s="184"/>
      <c r="P686" s="184"/>
      <c r="Q686" s="184"/>
      <c r="R686" s="184"/>
      <c r="S686" s="184"/>
      <c r="T686" s="172"/>
      <c r="V686" s="185"/>
      <c r="W686" s="185"/>
      <c r="X686" s="185"/>
      <c r="Y686" s="185"/>
      <c r="Z686" s="185"/>
    </row>
    <row r="687" spans="1:26" ht="15" customHeight="1" x14ac:dyDescent="0.25">
      <c r="A687" s="172"/>
      <c r="B687" s="67"/>
      <c r="C687" s="360" t="s">
        <v>201</v>
      </c>
      <c r="D687" s="361"/>
      <c r="E687" s="361"/>
      <c r="F687" s="361"/>
      <c r="G687" s="361"/>
      <c r="H687" s="361"/>
      <c r="I687" s="361"/>
      <c r="J687" s="361"/>
      <c r="K687" s="361"/>
      <c r="L687" s="362"/>
      <c r="M687" s="127"/>
      <c r="N687" s="172"/>
      <c r="O687" s="184"/>
      <c r="P687" s="184"/>
      <c r="Q687" s="184"/>
      <c r="R687" s="184"/>
      <c r="S687" s="184"/>
      <c r="T687" s="172"/>
      <c r="V687" s="185"/>
      <c r="W687" s="185"/>
      <c r="X687" s="185"/>
      <c r="Y687" s="185"/>
      <c r="Z687" s="185"/>
    </row>
    <row r="688" spans="1:26" ht="15" customHeight="1" x14ac:dyDescent="0.25">
      <c r="A688" s="172"/>
      <c r="B688" s="67"/>
      <c r="C688" s="360"/>
      <c r="D688" s="361"/>
      <c r="E688" s="361"/>
      <c r="F688" s="361"/>
      <c r="G688" s="361"/>
      <c r="H688" s="361"/>
      <c r="I688" s="361"/>
      <c r="J688" s="361"/>
      <c r="K688" s="361"/>
      <c r="L688" s="362"/>
      <c r="M688" s="127"/>
      <c r="N688" s="172"/>
      <c r="O688" s="184"/>
      <c r="P688" s="184"/>
      <c r="Q688" s="184"/>
      <c r="R688" s="184"/>
      <c r="S688" s="184"/>
      <c r="T688" s="172"/>
      <c r="V688" s="185"/>
      <c r="W688" s="185"/>
      <c r="X688" s="185"/>
      <c r="Y688" s="185"/>
      <c r="Z688" s="185"/>
    </row>
    <row r="689" spans="1:26" ht="15" customHeight="1" x14ac:dyDescent="0.25">
      <c r="A689" s="172"/>
      <c r="B689" s="67"/>
      <c r="C689" s="363" t="s">
        <v>202</v>
      </c>
      <c r="D689" s="364"/>
      <c r="E689" s="364"/>
      <c r="F689" s="364"/>
      <c r="G689" s="364"/>
      <c r="H689" s="364"/>
      <c r="I689" s="364"/>
      <c r="J689" s="364"/>
      <c r="K689" s="364"/>
      <c r="L689" s="365"/>
      <c r="M689" s="127"/>
      <c r="N689" s="172"/>
      <c r="O689" s="184"/>
      <c r="P689" s="184"/>
      <c r="Q689" s="184"/>
      <c r="R689" s="184"/>
      <c r="S689" s="184"/>
      <c r="T689" s="172"/>
      <c r="V689" s="185"/>
      <c r="W689" s="185"/>
      <c r="X689" s="185"/>
      <c r="Y689" s="185"/>
      <c r="Z689" s="185"/>
    </row>
    <row r="690" spans="1:26" ht="15" customHeight="1" x14ac:dyDescent="0.25">
      <c r="A690" s="172"/>
      <c r="B690" s="67"/>
      <c r="C690" s="366" t="s">
        <v>203</v>
      </c>
      <c r="D690" s="367"/>
      <c r="E690" s="367"/>
      <c r="F690" s="367"/>
      <c r="G690" s="367"/>
      <c r="H690" s="367"/>
      <c r="I690" s="367"/>
      <c r="J690" s="367"/>
      <c r="K690" s="367"/>
      <c r="L690" s="368"/>
      <c r="M690" s="127"/>
      <c r="N690" s="172"/>
      <c r="O690" s="184"/>
      <c r="P690" s="184"/>
      <c r="Q690" s="184"/>
      <c r="R690" s="184"/>
      <c r="S690" s="184"/>
      <c r="T690" s="172"/>
      <c r="V690" s="185"/>
      <c r="W690" s="185"/>
      <c r="X690" s="185"/>
      <c r="Y690" s="185"/>
      <c r="Z690" s="185"/>
    </row>
    <row r="691" spans="1:26" ht="18" customHeight="1" x14ac:dyDescent="0.25">
      <c r="A691" s="172"/>
      <c r="B691" s="67"/>
      <c r="C691" s="369" t="s">
        <v>204</v>
      </c>
      <c r="D691" s="370"/>
      <c r="E691" s="370"/>
      <c r="F691" s="370"/>
      <c r="G691" s="370"/>
      <c r="H691" s="370"/>
      <c r="I691" s="370"/>
      <c r="J691" s="370"/>
      <c r="K691" s="370"/>
      <c r="L691" s="371"/>
      <c r="M691" s="127"/>
      <c r="N691" s="172"/>
      <c r="O691" s="184"/>
      <c r="P691" s="184"/>
      <c r="Q691" s="184"/>
      <c r="R691" s="184"/>
      <c r="S691" s="184"/>
      <c r="T691" s="172"/>
      <c r="V691" s="185"/>
      <c r="W691" s="185"/>
      <c r="X691" s="185"/>
      <c r="Y691" s="185"/>
      <c r="Z691" s="185"/>
    </row>
    <row r="692" spans="1:26" ht="15" customHeight="1" x14ac:dyDescent="0.25">
      <c r="A692" s="172"/>
      <c r="B692" s="67"/>
      <c r="C692" s="369"/>
      <c r="D692" s="370"/>
      <c r="E692" s="370"/>
      <c r="F692" s="370"/>
      <c r="G692" s="370"/>
      <c r="H692" s="370"/>
      <c r="I692" s="370"/>
      <c r="J692" s="370"/>
      <c r="K692" s="370"/>
      <c r="L692" s="371"/>
      <c r="M692" s="127"/>
      <c r="N692" s="172"/>
      <c r="O692" s="184"/>
      <c r="P692" s="184"/>
      <c r="Q692" s="184"/>
      <c r="R692" s="184"/>
      <c r="S692" s="184"/>
      <c r="T692" s="172"/>
      <c r="V692" s="185"/>
      <c r="W692" s="185"/>
      <c r="X692" s="185"/>
      <c r="Y692" s="185"/>
      <c r="Z692" s="185"/>
    </row>
    <row r="693" spans="1:26" ht="15" customHeight="1" x14ac:dyDescent="0.25">
      <c r="A693" s="172"/>
      <c r="B693" s="67"/>
      <c r="C693" s="369"/>
      <c r="D693" s="370"/>
      <c r="E693" s="370"/>
      <c r="F693" s="370"/>
      <c r="G693" s="370"/>
      <c r="H693" s="370"/>
      <c r="I693" s="370"/>
      <c r="J693" s="370"/>
      <c r="K693" s="370"/>
      <c r="L693" s="371"/>
      <c r="M693" s="127"/>
      <c r="N693" s="172"/>
      <c r="O693" s="184"/>
      <c r="P693" s="184"/>
      <c r="Q693" s="184"/>
      <c r="R693" s="184"/>
      <c r="S693" s="184"/>
      <c r="T693" s="172"/>
      <c r="V693" s="185"/>
      <c r="W693" s="185"/>
      <c r="X693" s="185"/>
      <c r="Y693" s="185"/>
      <c r="Z693" s="185"/>
    </row>
    <row r="694" spans="1:26" ht="15" customHeight="1" x14ac:dyDescent="0.25">
      <c r="A694" s="172"/>
      <c r="B694" s="67"/>
      <c r="C694" s="369"/>
      <c r="D694" s="370"/>
      <c r="E694" s="370"/>
      <c r="F694" s="370"/>
      <c r="G694" s="370"/>
      <c r="H694" s="370"/>
      <c r="I694" s="370"/>
      <c r="J694" s="370"/>
      <c r="K694" s="370"/>
      <c r="L694" s="371"/>
      <c r="M694" s="127"/>
      <c r="N694" s="172"/>
      <c r="O694" s="184"/>
      <c r="P694" s="184"/>
      <c r="Q694" s="184"/>
      <c r="R694" s="184"/>
      <c r="S694" s="184"/>
      <c r="T694" s="172"/>
      <c r="V694" s="185"/>
      <c r="W694" s="185"/>
      <c r="X694" s="185"/>
      <c r="Y694" s="185"/>
      <c r="Z694" s="185"/>
    </row>
    <row r="695" spans="1:26" ht="15" customHeight="1" x14ac:dyDescent="0.25">
      <c r="A695" s="172"/>
      <c r="B695" s="67"/>
      <c r="C695" s="366" t="s">
        <v>205</v>
      </c>
      <c r="D695" s="367"/>
      <c r="E695" s="367"/>
      <c r="F695" s="367"/>
      <c r="G695" s="367"/>
      <c r="H695" s="367"/>
      <c r="I695" s="367"/>
      <c r="J695" s="367"/>
      <c r="K695" s="367"/>
      <c r="L695" s="368"/>
      <c r="M695" s="127"/>
      <c r="N695" s="172"/>
      <c r="O695" s="184"/>
      <c r="P695" s="184"/>
      <c r="Q695" s="184"/>
      <c r="R695" s="184"/>
      <c r="S695" s="184"/>
      <c r="T695" s="172"/>
      <c r="V695" s="185"/>
      <c r="W695" s="185"/>
      <c r="X695" s="185"/>
      <c r="Y695" s="185"/>
      <c r="Z695" s="185"/>
    </row>
    <row r="696" spans="1:26" ht="18" customHeight="1" x14ac:dyDescent="0.25">
      <c r="A696" s="172"/>
      <c r="B696" s="67"/>
      <c r="C696" s="372" t="s">
        <v>223</v>
      </c>
      <c r="D696" s="373"/>
      <c r="E696" s="373"/>
      <c r="F696" s="373"/>
      <c r="G696" s="373"/>
      <c r="H696" s="373"/>
      <c r="I696" s="373"/>
      <c r="J696" s="373"/>
      <c r="K696" s="373"/>
      <c r="L696" s="374"/>
      <c r="M696" s="127"/>
      <c r="N696" s="172"/>
      <c r="O696" s="184"/>
      <c r="P696" s="184"/>
      <c r="Q696" s="184"/>
      <c r="R696" s="184"/>
      <c r="S696" s="184"/>
      <c r="T696" s="172"/>
      <c r="V696" s="185"/>
      <c r="W696" s="185"/>
      <c r="X696" s="185"/>
      <c r="Y696" s="185"/>
      <c r="Z696" s="185"/>
    </row>
    <row r="697" spans="1:26" ht="18" customHeight="1" x14ac:dyDescent="0.25">
      <c r="A697" s="172"/>
      <c r="B697" s="67"/>
      <c r="C697" s="372"/>
      <c r="D697" s="373"/>
      <c r="E697" s="373"/>
      <c r="F697" s="373"/>
      <c r="G697" s="373"/>
      <c r="H697" s="373"/>
      <c r="I697" s="373"/>
      <c r="J697" s="373"/>
      <c r="K697" s="373"/>
      <c r="L697" s="374"/>
      <c r="M697" s="127"/>
      <c r="N697" s="172"/>
      <c r="O697" s="184"/>
      <c r="P697" s="184"/>
      <c r="Q697" s="184"/>
      <c r="R697" s="184"/>
      <c r="S697" s="184"/>
      <c r="T697" s="172"/>
      <c r="V697" s="185"/>
      <c r="W697" s="185"/>
      <c r="X697" s="185"/>
      <c r="Y697" s="185"/>
      <c r="Z697" s="185"/>
    </row>
    <row r="698" spans="1:26" ht="15" customHeight="1" x14ac:dyDescent="0.25">
      <c r="A698" s="172"/>
      <c r="B698" s="67"/>
      <c r="C698" s="372"/>
      <c r="D698" s="373"/>
      <c r="E698" s="373"/>
      <c r="F698" s="373"/>
      <c r="G698" s="373"/>
      <c r="H698" s="373"/>
      <c r="I698" s="373"/>
      <c r="J698" s="373"/>
      <c r="K698" s="373"/>
      <c r="L698" s="374"/>
      <c r="M698" s="127"/>
      <c r="N698" s="172"/>
      <c r="O698" s="184"/>
      <c r="P698" s="184"/>
      <c r="Q698" s="184"/>
      <c r="R698" s="184"/>
      <c r="S698" s="184"/>
      <c r="T698" s="172"/>
      <c r="V698" s="185"/>
      <c r="W698" s="185"/>
      <c r="X698" s="185"/>
      <c r="Y698" s="185"/>
      <c r="Z698" s="185"/>
    </row>
    <row r="699" spans="1:26" ht="15" customHeight="1" x14ac:dyDescent="0.25">
      <c r="A699" s="172"/>
      <c r="B699" s="67"/>
      <c r="C699" s="372"/>
      <c r="D699" s="373"/>
      <c r="E699" s="373"/>
      <c r="F699" s="373"/>
      <c r="G699" s="373"/>
      <c r="H699" s="373"/>
      <c r="I699" s="373"/>
      <c r="J699" s="373"/>
      <c r="K699" s="373"/>
      <c r="L699" s="374"/>
      <c r="M699" s="127"/>
      <c r="N699" s="172"/>
      <c r="O699" s="184"/>
      <c r="P699" s="184"/>
      <c r="Q699" s="184"/>
      <c r="R699" s="184"/>
      <c r="S699" s="184"/>
      <c r="T699" s="172"/>
      <c r="V699" s="185"/>
      <c r="W699" s="185"/>
      <c r="X699" s="185"/>
      <c r="Y699" s="185"/>
      <c r="Z699" s="185"/>
    </row>
    <row r="700" spans="1:26" ht="15" customHeight="1" x14ac:dyDescent="0.25">
      <c r="A700" s="172"/>
      <c r="B700" s="67"/>
      <c r="C700" s="375" t="s">
        <v>206</v>
      </c>
      <c r="D700" s="376"/>
      <c r="E700" s="376"/>
      <c r="F700" s="376"/>
      <c r="G700" s="376"/>
      <c r="H700" s="376"/>
      <c r="I700" s="376"/>
      <c r="J700" s="376"/>
      <c r="K700" s="376"/>
      <c r="L700" s="377"/>
      <c r="M700" s="127"/>
      <c r="N700" s="172"/>
      <c r="O700" s="184"/>
      <c r="P700" s="184"/>
      <c r="Q700" s="184"/>
      <c r="R700" s="184"/>
      <c r="S700" s="184"/>
      <c r="T700" s="172"/>
      <c r="V700" s="185"/>
      <c r="W700" s="185"/>
      <c r="X700" s="185"/>
      <c r="Y700" s="185"/>
      <c r="Z700" s="185"/>
    </row>
    <row r="701" spans="1:26" ht="15" customHeight="1" x14ac:dyDescent="0.25">
      <c r="A701" s="172"/>
      <c r="B701" s="67"/>
      <c r="C701" s="375"/>
      <c r="D701" s="376"/>
      <c r="E701" s="376"/>
      <c r="F701" s="376"/>
      <c r="G701" s="376"/>
      <c r="H701" s="376"/>
      <c r="I701" s="376"/>
      <c r="J701" s="376"/>
      <c r="K701" s="376"/>
      <c r="L701" s="377"/>
      <c r="M701" s="127"/>
      <c r="N701" s="172"/>
      <c r="O701" s="184"/>
      <c r="P701" s="184"/>
      <c r="Q701" s="184"/>
      <c r="R701" s="184"/>
      <c r="S701" s="184"/>
      <c r="T701" s="172"/>
      <c r="V701" s="185"/>
      <c r="W701" s="185"/>
      <c r="X701" s="185"/>
      <c r="Y701" s="185"/>
      <c r="Z701" s="185"/>
    </row>
    <row r="702" spans="1:26" ht="18" customHeight="1" x14ac:dyDescent="0.25">
      <c r="A702" s="172"/>
      <c r="B702" s="67"/>
      <c r="C702" s="375"/>
      <c r="D702" s="376"/>
      <c r="E702" s="376"/>
      <c r="F702" s="376"/>
      <c r="G702" s="376"/>
      <c r="H702" s="376"/>
      <c r="I702" s="376"/>
      <c r="J702" s="376"/>
      <c r="K702" s="376"/>
      <c r="L702" s="377"/>
      <c r="M702" s="127"/>
      <c r="N702" s="172"/>
      <c r="O702" s="184"/>
      <c r="P702" s="184"/>
      <c r="Q702" s="184"/>
      <c r="R702" s="184"/>
      <c r="S702" s="184"/>
      <c r="T702" s="172"/>
      <c r="V702" s="185"/>
      <c r="W702" s="185"/>
      <c r="X702" s="185"/>
      <c r="Y702" s="185"/>
      <c r="Z702" s="185"/>
    </row>
    <row r="703" spans="1:26" ht="6" customHeight="1" thickBot="1" x14ac:dyDescent="0.3">
      <c r="A703" s="172"/>
      <c r="B703" s="67"/>
      <c r="C703" s="168"/>
      <c r="D703" s="169"/>
      <c r="E703" s="169"/>
      <c r="F703" s="169"/>
      <c r="G703" s="169"/>
      <c r="H703" s="169"/>
      <c r="I703" s="169"/>
      <c r="J703" s="169"/>
      <c r="K703" s="169"/>
      <c r="L703" s="170"/>
      <c r="M703" s="127"/>
      <c r="N703" s="172"/>
      <c r="O703" s="184"/>
      <c r="P703" s="184"/>
      <c r="Q703" s="184"/>
      <c r="R703" s="184"/>
      <c r="S703" s="184"/>
      <c r="T703" s="172"/>
      <c r="V703" s="185"/>
      <c r="W703" s="185"/>
      <c r="X703" s="185"/>
      <c r="Y703" s="185"/>
      <c r="Z703" s="185"/>
    </row>
    <row r="704" spans="1:26" ht="14.25" customHeight="1" thickBot="1" x14ac:dyDescent="0.3">
      <c r="A704" s="172"/>
      <c r="B704" s="67"/>
      <c r="C704" s="131"/>
      <c r="D704" s="131"/>
      <c r="E704" s="131"/>
      <c r="F704" s="131"/>
      <c r="G704" s="131"/>
      <c r="H704" s="131"/>
      <c r="I704" s="131"/>
      <c r="J704" s="131"/>
      <c r="K704" s="131"/>
      <c r="L704" s="131"/>
      <c r="M704" s="127"/>
      <c r="N704" s="172"/>
      <c r="O704" s="184"/>
      <c r="P704" s="184"/>
      <c r="Q704" s="184"/>
      <c r="R704" s="184"/>
      <c r="S704" s="184"/>
      <c r="T704" s="172"/>
      <c r="V704" s="185"/>
      <c r="W704" s="185"/>
      <c r="X704" s="185"/>
      <c r="Y704" s="185"/>
      <c r="Z704" s="185"/>
    </row>
    <row r="705" spans="1:26" ht="27.75" customHeight="1" x14ac:dyDescent="0.25">
      <c r="A705" s="172"/>
      <c r="B705" s="67"/>
      <c r="C705" s="206" t="s">
        <v>253</v>
      </c>
      <c r="D705" s="378"/>
      <c r="E705" s="378"/>
      <c r="F705" s="378"/>
      <c r="G705" s="378"/>
      <c r="H705" s="378"/>
      <c r="I705" s="378"/>
      <c r="J705" s="378"/>
      <c r="K705" s="378"/>
      <c r="L705" s="379"/>
      <c r="M705" s="127"/>
      <c r="N705" s="172"/>
      <c r="O705" s="184"/>
      <c r="P705" s="184"/>
      <c r="Q705" s="184"/>
      <c r="R705" s="184"/>
      <c r="S705" s="184"/>
      <c r="T705" s="172"/>
      <c r="V705" s="185"/>
      <c r="W705" s="185"/>
      <c r="X705" s="185"/>
      <c r="Y705" s="185"/>
      <c r="Z705" s="185"/>
    </row>
    <row r="706" spans="1:26" ht="23.25" customHeight="1" x14ac:dyDescent="0.25">
      <c r="A706" s="172"/>
      <c r="B706" s="67"/>
      <c r="C706" s="383" t="s">
        <v>254</v>
      </c>
      <c r="D706" s="389"/>
      <c r="E706" s="389"/>
      <c r="F706" s="389"/>
      <c r="G706" s="389"/>
      <c r="H706" s="389"/>
      <c r="I706" s="389"/>
      <c r="J706" s="389"/>
      <c r="K706" s="389"/>
      <c r="L706" s="390"/>
      <c r="M706" s="127"/>
      <c r="N706" s="172"/>
      <c r="O706" s="184"/>
      <c r="P706" s="184"/>
      <c r="Q706" s="184"/>
      <c r="R706" s="184"/>
      <c r="S706" s="184"/>
      <c r="T706" s="172"/>
      <c r="V706" s="185"/>
      <c r="W706" s="185"/>
      <c r="X706" s="185"/>
      <c r="Y706" s="185"/>
      <c r="Z706" s="185"/>
    </row>
    <row r="707" spans="1:26" ht="24.75" customHeight="1" x14ac:dyDescent="0.25">
      <c r="A707" s="172"/>
      <c r="B707" s="67"/>
      <c r="C707" s="383"/>
      <c r="D707" s="389"/>
      <c r="E707" s="389"/>
      <c r="F707" s="389"/>
      <c r="G707" s="389"/>
      <c r="H707" s="389"/>
      <c r="I707" s="389"/>
      <c r="J707" s="389"/>
      <c r="K707" s="389"/>
      <c r="L707" s="390"/>
      <c r="M707" s="127"/>
      <c r="N707" s="172"/>
      <c r="O707" s="184"/>
      <c r="P707" s="184"/>
      <c r="Q707" s="184"/>
      <c r="R707" s="184"/>
      <c r="S707" s="184"/>
      <c r="T707" s="172"/>
      <c r="V707" s="185"/>
      <c r="W707" s="185"/>
      <c r="X707" s="185"/>
      <c r="Y707" s="185"/>
      <c r="Z707" s="185"/>
    </row>
    <row r="708" spans="1:26" ht="27" customHeight="1" x14ac:dyDescent="0.25">
      <c r="A708" s="172"/>
      <c r="B708" s="67"/>
      <c r="C708" s="383"/>
      <c r="D708" s="389"/>
      <c r="E708" s="389"/>
      <c r="F708" s="389"/>
      <c r="G708" s="389"/>
      <c r="H708" s="389"/>
      <c r="I708" s="389"/>
      <c r="J708" s="389"/>
      <c r="K708" s="389"/>
      <c r="L708" s="390"/>
      <c r="M708" s="127"/>
      <c r="N708" s="172"/>
      <c r="O708" s="184"/>
      <c r="P708" s="184"/>
      <c r="Q708" s="184"/>
      <c r="R708" s="184"/>
      <c r="S708" s="184"/>
      <c r="T708" s="172"/>
      <c r="V708" s="185"/>
      <c r="W708" s="185"/>
      <c r="X708" s="185"/>
      <c r="Y708" s="185"/>
      <c r="Z708" s="185"/>
    </row>
    <row r="709" spans="1:26" ht="18.75" customHeight="1" x14ac:dyDescent="0.25">
      <c r="A709" s="172"/>
      <c r="B709" s="67"/>
      <c r="C709" s="383"/>
      <c r="D709" s="389"/>
      <c r="E709" s="389"/>
      <c r="F709" s="389"/>
      <c r="G709" s="389"/>
      <c r="H709" s="389"/>
      <c r="I709" s="389"/>
      <c r="J709" s="389"/>
      <c r="K709" s="389"/>
      <c r="L709" s="390"/>
      <c r="M709" s="127"/>
      <c r="N709" s="172"/>
      <c r="O709" s="184"/>
      <c r="P709" s="184"/>
      <c r="Q709" s="184"/>
      <c r="R709" s="184"/>
      <c r="S709" s="184"/>
      <c r="T709" s="172"/>
      <c r="V709" s="185"/>
      <c r="W709" s="185"/>
      <c r="X709" s="185"/>
      <c r="Y709" s="185"/>
      <c r="Z709" s="185"/>
    </row>
    <row r="710" spans="1:26" ht="13.5" customHeight="1" x14ac:dyDescent="0.25">
      <c r="A710" s="172"/>
      <c r="B710" s="67"/>
      <c r="C710" s="383" t="s">
        <v>255</v>
      </c>
      <c r="D710" s="384"/>
      <c r="E710" s="384"/>
      <c r="F710" s="384"/>
      <c r="G710" s="384"/>
      <c r="H710" s="384"/>
      <c r="I710" s="384"/>
      <c r="J710" s="384"/>
      <c r="K710" s="384"/>
      <c r="L710" s="385"/>
      <c r="M710" s="127"/>
      <c r="N710" s="172"/>
      <c r="O710" s="184"/>
      <c r="P710" s="184"/>
      <c r="Q710" s="184"/>
      <c r="R710" s="184"/>
      <c r="S710" s="184"/>
      <c r="T710" s="172"/>
      <c r="V710" s="185"/>
      <c r="W710" s="185"/>
      <c r="X710" s="185"/>
      <c r="Y710" s="185"/>
      <c r="Z710" s="185"/>
    </row>
    <row r="711" spans="1:26" ht="19.5" customHeight="1" x14ac:dyDescent="0.25">
      <c r="A711" s="172"/>
      <c r="B711" s="67"/>
      <c r="C711" s="386"/>
      <c r="D711" s="384"/>
      <c r="E711" s="384"/>
      <c r="F711" s="384"/>
      <c r="G711" s="384"/>
      <c r="H711" s="384"/>
      <c r="I711" s="384"/>
      <c r="J711" s="384"/>
      <c r="K711" s="384"/>
      <c r="L711" s="385"/>
      <c r="M711" s="127"/>
      <c r="N711" s="172"/>
      <c r="O711" s="184"/>
      <c r="P711" s="184"/>
      <c r="Q711" s="184"/>
      <c r="R711" s="184"/>
      <c r="S711" s="184"/>
      <c r="T711" s="172"/>
      <c r="V711" s="185"/>
      <c r="W711" s="185"/>
      <c r="X711" s="185"/>
      <c r="Y711" s="185"/>
      <c r="Z711" s="185"/>
    </row>
    <row r="712" spans="1:26" ht="19.5" customHeight="1" x14ac:dyDescent="0.25">
      <c r="A712" s="172"/>
      <c r="B712" s="67"/>
      <c r="C712" s="386"/>
      <c r="D712" s="384"/>
      <c r="E712" s="384"/>
      <c r="F712" s="384"/>
      <c r="G712" s="384"/>
      <c r="H712" s="384"/>
      <c r="I712" s="384"/>
      <c r="J712" s="384"/>
      <c r="K712" s="384"/>
      <c r="L712" s="385"/>
      <c r="M712" s="127"/>
      <c r="N712" s="172"/>
      <c r="O712" s="184"/>
      <c r="P712" s="184"/>
      <c r="Q712" s="184"/>
      <c r="R712" s="184"/>
      <c r="S712" s="184"/>
      <c r="T712" s="172"/>
      <c r="V712" s="185"/>
      <c r="W712" s="185"/>
      <c r="X712" s="185"/>
      <c r="Y712" s="185"/>
      <c r="Z712" s="185"/>
    </row>
    <row r="713" spans="1:26" ht="36" customHeight="1" x14ac:dyDescent="0.25">
      <c r="A713" s="172"/>
      <c r="B713" s="67"/>
      <c r="C713" s="386"/>
      <c r="D713" s="384"/>
      <c r="E713" s="384"/>
      <c r="F713" s="384"/>
      <c r="G713" s="384"/>
      <c r="H713" s="384"/>
      <c r="I713" s="384"/>
      <c r="J713" s="384"/>
      <c r="K713" s="384"/>
      <c r="L713" s="385"/>
      <c r="M713" s="127"/>
      <c r="N713" s="172"/>
      <c r="O713" s="184"/>
      <c r="P713" s="184"/>
      <c r="Q713" s="184"/>
      <c r="R713" s="184"/>
      <c r="S713" s="184"/>
      <c r="T713" s="172"/>
      <c r="V713" s="185"/>
      <c r="W713" s="185"/>
      <c r="X713" s="185"/>
      <c r="Y713" s="185"/>
      <c r="Z713" s="185"/>
    </row>
    <row r="714" spans="1:26" ht="82.5" customHeight="1" x14ac:dyDescent="0.25">
      <c r="A714" s="172"/>
      <c r="B714" s="67"/>
      <c r="C714" s="386" t="s">
        <v>256</v>
      </c>
      <c r="D714" s="384"/>
      <c r="E714" s="384"/>
      <c r="F714" s="384"/>
      <c r="G714" s="384"/>
      <c r="H714" s="384"/>
      <c r="I714" s="384"/>
      <c r="J714" s="384"/>
      <c r="K714" s="387"/>
      <c r="L714" s="388"/>
      <c r="M714" s="127"/>
      <c r="N714" s="172"/>
      <c r="O714" s="184"/>
      <c r="P714" s="184"/>
      <c r="Q714" s="184"/>
      <c r="R714" s="184"/>
      <c r="S714" s="184"/>
      <c r="T714" s="172"/>
      <c r="V714" s="185"/>
      <c r="W714" s="185"/>
      <c r="X714" s="185"/>
      <c r="Y714" s="185"/>
      <c r="Z714" s="185"/>
    </row>
    <row r="715" spans="1:26" ht="33" customHeight="1" x14ac:dyDescent="0.25">
      <c r="A715" s="172"/>
      <c r="B715" s="67"/>
      <c r="C715" s="380" t="s">
        <v>235</v>
      </c>
      <c r="D715" s="381"/>
      <c r="E715" s="381"/>
      <c r="F715" s="381"/>
      <c r="G715" s="381"/>
      <c r="H715" s="381"/>
      <c r="I715" s="381"/>
      <c r="J715" s="381"/>
      <c r="K715" s="381"/>
      <c r="L715" s="382"/>
      <c r="M715" s="127"/>
      <c r="N715" s="172"/>
      <c r="O715" s="184"/>
      <c r="P715" s="184"/>
      <c r="Q715" s="184"/>
      <c r="R715" s="184"/>
      <c r="S715" s="184"/>
      <c r="T715" s="172"/>
      <c r="V715" s="185"/>
      <c r="W715" s="185"/>
      <c r="X715" s="185"/>
      <c r="Y715" s="185"/>
      <c r="Z715" s="185"/>
    </row>
    <row r="716" spans="1:26" ht="18" customHeight="1" x14ac:dyDescent="0.25">
      <c r="A716" s="172"/>
      <c r="B716" s="67"/>
      <c r="C716" s="380"/>
      <c r="D716" s="381"/>
      <c r="E716" s="381"/>
      <c r="F716" s="381"/>
      <c r="G716" s="381"/>
      <c r="H716" s="381"/>
      <c r="I716" s="381"/>
      <c r="J716" s="381"/>
      <c r="K716" s="381"/>
      <c r="L716" s="382"/>
      <c r="M716" s="127"/>
      <c r="N716" s="172"/>
      <c r="O716" s="184"/>
      <c r="P716" s="184"/>
      <c r="Q716" s="184"/>
      <c r="R716" s="184"/>
      <c r="S716" s="184"/>
      <c r="T716" s="172"/>
      <c r="V716" s="185"/>
      <c r="W716" s="185"/>
      <c r="X716" s="185"/>
      <c r="Y716" s="185"/>
      <c r="Z716" s="185"/>
    </row>
    <row r="717" spans="1:26" ht="18" customHeight="1" x14ac:dyDescent="0.25">
      <c r="A717" s="172"/>
      <c r="B717" s="67"/>
      <c r="C717" s="380"/>
      <c r="D717" s="381"/>
      <c r="E717" s="381"/>
      <c r="F717" s="381"/>
      <c r="G717" s="381"/>
      <c r="H717" s="381"/>
      <c r="I717" s="381"/>
      <c r="J717" s="381"/>
      <c r="K717" s="381"/>
      <c r="L717" s="382"/>
      <c r="M717" s="127"/>
      <c r="N717" s="172"/>
      <c r="O717" s="184"/>
      <c r="P717" s="184"/>
      <c r="Q717" s="184"/>
      <c r="R717" s="184"/>
      <c r="S717" s="184"/>
      <c r="T717" s="172"/>
      <c r="V717" s="185"/>
      <c r="W717" s="185"/>
      <c r="X717" s="185"/>
      <c r="Y717" s="185"/>
      <c r="Z717" s="185"/>
    </row>
    <row r="718" spans="1:26" ht="75.75" customHeight="1" x14ac:dyDescent="0.25">
      <c r="A718" s="172"/>
      <c r="B718" s="67"/>
      <c r="C718" s="380"/>
      <c r="D718" s="381"/>
      <c r="E718" s="381"/>
      <c r="F718" s="381"/>
      <c r="G718" s="381"/>
      <c r="H718" s="381"/>
      <c r="I718" s="381"/>
      <c r="J718" s="381"/>
      <c r="K718" s="381"/>
      <c r="L718" s="382"/>
      <c r="M718" s="127"/>
      <c r="N718" s="172"/>
      <c r="O718" s="184"/>
      <c r="P718" s="184"/>
      <c r="Q718" s="184"/>
      <c r="R718" s="184"/>
      <c r="S718" s="184"/>
      <c r="T718" s="172"/>
      <c r="V718" s="185"/>
      <c r="W718" s="185"/>
      <c r="X718" s="185"/>
      <c r="Y718" s="185"/>
      <c r="Z718" s="185"/>
    </row>
    <row r="719" spans="1:26" ht="25.5" customHeight="1" thickBot="1" x14ac:dyDescent="0.3">
      <c r="A719" s="172"/>
      <c r="B719" s="67"/>
      <c r="C719" s="122"/>
      <c r="D719" s="123"/>
      <c r="E719" s="123"/>
      <c r="F719" s="123"/>
      <c r="G719" s="123"/>
      <c r="H719" s="123"/>
      <c r="I719" s="123"/>
      <c r="J719" s="123"/>
      <c r="K719" s="123"/>
      <c r="L719" s="124"/>
      <c r="M719" s="127"/>
      <c r="N719" s="172"/>
      <c r="O719" s="184"/>
      <c r="P719" s="184"/>
      <c r="Q719" s="184"/>
      <c r="R719" s="184"/>
      <c r="S719" s="184"/>
      <c r="T719" s="172"/>
      <c r="V719" s="185"/>
      <c r="W719" s="185"/>
      <c r="X719" s="185"/>
      <c r="Y719" s="185"/>
      <c r="Z719" s="185"/>
    </row>
    <row r="720" spans="1:26" ht="18" customHeight="1" x14ac:dyDescent="0.25">
      <c r="A720" s="172"/>
      <c r="B720" s="67"/>
      <c r="C720" s="71"/>
      <c r="D720" s="71"/>
      <c r="E720" s="71"/>
      <c r="F720" s="71"/>
      <c r="G720" s="71"/>
      <c r="H720" s="71"/>
      <c r="I720" s="71"/>
      <c r="J720" s="71"/>
      <c r="K720" s="71"/>
      <c r="L720" s="71"/>
      <c r="M720" s="127"/>
      <c r="N720" s="172"/>
      <c r="O720" s="184"/>
      <c r="P720" s="184"/>
      <c r="Q720" s="184"/>
      <c r="R720" s="184"/>
      <c r="S720" s="184"/>
      <c r="T720" s="172"/>
      <c r="V720" s="185"/>
      <c r="W720" s="185"/>
      <c r="X720" s="185"/>
      <c r="Y720" s="185"/>
      <c r="Z720" s="185"/>
    </row>
    <row r="721" spans="1:26" ht="18" customHeight="1" x14ac:dyDescent="0.25">
      <c r="A721" s="172"/>
      <c r="B721" s="67"/>
      <c r="C721" s="71"/>
      <c r="D721" s="71"/>
      <c r="E721" s="71"/>
      <c r="F721" s="71"/>
      <c r="G721" s="71"/>
      <c r="H721" s="71"/>
      <c r="I721" s="71"/>
      <c r="J721" s="71"/>
      <c r="K721" s="71"/>
      <c r="L721" s="71"/>
      <c r="M721" s="127"/>
      <c r="N721" s="172"/>
      <c r="O721" s="184"/>
      <c r="P721" s="184"/>
      <c r="Q721" s="184"/>
      <c r="R721" s="184"/>
      <c r="S721" s="184"/>
      <c r="T721" s="172"/>
      <c r="V721" s="185"/>
      <c r="W721" s="185"/>
      <c r="X721" s="185"/>
      <c r="Y721" s="185"/>
      <c r="Z721" s="185"/>
    </row>
    <row r="722" spans="1:26" ht="18" customHeight="1" x14ac:dyDescent="0.25">
      <c r="A722" s="172"/>
      <c r="B722" s="67"/>
      <c r="C722" s="71"/>
      <c r="D722" s="71"/>
      <c r="E722" s="71"/>
      <c r="F722" s="71"/>
      <c r="G722" s="71"/>
      <c r="H722" s="71"/>
      <c r="I722" s="71"/>
      <c r="J722" s="71"/>
      <c r="K722" s="71"/>
      <c r="L722" s="71"/>
      <c r="M722" s="127"/>
      <c r="N722" s="172"/>
      <c r="O722" s="184"/>
      <c r="P722" s="184"/>
      <c r="Q722" s="184"/>
      <c r="R722" s="184"/>
      <c r="S722" s="184"/>
      <c r="T722" s="172"/>
      <c r="V722" s="185"/>
      <c r="W722" s="185"/>
      <c r="X722" s="185"/>
      <c r="Y722" s="185"/>
      <c r="Z722" s="185"/>
    </row>
    <row r="723" spans="1:26" ht="18" customHeight="1" x14ac:dyDescent="0.25">
      <c r="A723" s="172"/>
      <c r="B723" s="67"/>
      <c r="C723" s="71"/>
      <c r="D723" s="257"/>
      <c r="E723" s="257"/>
      <c r="F723" s="257"/>
      <c r="G723" s="71"/>
      <c r="H723" s="257"/>
      <c r="I723" s="257"/>
      <c r="J723" s="257"/>
      <c r="K723" s="257"/>
      <c r="M723" s="127"/>
      <c r="N723" s="172"/>
      <c r="O723" s="184"/>
      <c r="P723" s="184"/>
      <c r="Q723" s="184"/>
      <c r="R723" s="184"/>
      <c r="S723" s="184"/>
      <c r="T723" s="172"/>
      <c r="V723" s="185"/>
      <c r="W723" s="185"/>
      <c r="X723" s="185"/>
      <c r="Y723" s="185"/>
      <c r="Z723" s="185"/>
    </row>
    <row r="724" spans="1:26" ht="18" customHeight="1" x14ac:dyDescent="0.25">
      <c r="A724" s="172"/>
      <c r="B724" s="67"/>
      <c r="C724" s="71"/>
      <c r="D724" s="391" t="s">
        <v>36</v>
      </c>
      <c r="E724" s="391"/>
      <c r="F724" s="391"/>
      <c r="G724" s="71"/>
      <c r="H724" s="392" t="s">
        <v>225</v>
      </c>
      <c r="I724" s="392"/>
      <c r="J724" s="392"/>
      <c r="K724" s="392"/>
      <c r="M724" s="127"/>
      <c r="N724" s="172"/>
      <c r="O724" s="184"/>
      <c r="P724" s="184"/>
      <c r="Q724" s="184"/>
      <c r="R724" s="184"/>
      <c r="S724" s="184"/>
      <c r="T724" s="172"/>
      <c r="V724" s="185"/>
      <c r="W724" s="185"/>
      <c r="X724" s="185"/>
      <c r="Y724" s="185"/>
      <c r="Z724" s="185"/>
    </row>
    <row r="725" spans="1:26" ht="18" customHeight="1" x14ac:dyDescent="0.25">
      <c r="A725" s="172"/>
      <c r="B725" s="67"/>
      <c r="C725" s="71"/>
      <c r="D725" s="71"/>
      <c r="E725" s="71"/>
      <c r="F725" s="71"/>
      <c r="G725" s="71"/>
      <c r="H725" s="393" t="s">
        <v>226</v>
      </c>
      <c r="I725" s="393"/>
      <c r="J725" s="393"/>
      <c r="K725" s="393"/>
      <c r="M725" s="127"/>
      <c r="N725" s="172"/>
      <c r="O725" s="184"/>
      <c r="P725" s="184"/>
      <c r="Q725" s="184"/>
      <c r="R725" s="184"/>
      <c r="S725" s="184"/>
      <c r="T725" s="172"/>
      <c r="V725" s="185"/>
      <c r="W725" s="185"/>
      <c r="X725" s="185"/>
      <c r="Y725" s="185"/>
      <c r="Z725" s="185"/>
    </row>
    <row r="726" spans="1:26" ht="18" customHeight="1" x14ac:dyDescent="0.25">
      <c r="A726" s="172"/>
      <c r="B726" s="67"/>
      <c r="C726" s="71"/>
      <c r="D726" s="71"/>
      <c r="E726" s="71"/>
      <c r="F726" s="71"/>
      <c r="G726" s="71"/>
      <c r="H726" s="71"/>
      <c r="I726" s="71"/>
      <c r="J726" s="71"/>
      <c r="K726" s="71"/>
      <c r="L726" s="71"/>
      <c r="M726" s="127"/>
      <c r="N726" s="172"/>
      <c r="O726" s="184"/>
      <c r="P726" s="184"/>
      <c r="Q726" s="184"/>
      <c r="R726" s="184"/>
      <c r="S726" s="184"/>
      <c r="T726" s="172"/>
      <c r="V726" s="185"/>
      <c r="W726" s="185"/>
      <c r="X726" s="185"/>
      <c r="Y726" s="185"/>
      <c r="Z726" s="185"/>
    </row>
    <row r="727" spans="1:26" ht="3" customHeight="1" x14ac:dyDescent="0.25">
      <c r="A727" s="172"/>
      <c r="B727" s="67"/>
      <c r="C727" s="71"/>
      <c r="D727" s="71"/>
      <c r="E727" s="71"/>
      <c r="F727" s="71"/>
      <c r="G727" s="71"/>
      <c r="H727" s="71"/>
      <c r="I727" s="71"/>
      <c r="J727" s="71"/>
      <c r="K727" s="71"/>
      <c r="L727" s="71"/>
      <c r="M727" s="127"/>
      <c r="N727" s="172"/>
      <c r="O727" s="184"/>
      <c r="P727" s="184"/>
      <c r="Q727" s="184"/>
      <c r="R727" s="184"/>
      <c r="S727" s="184"/>
      <c r="T727" s="172"/>
      <c r="V727" s="185"/>
      <c r="W727" s="185"/>
      <c r="X727" s="185"/>
      <c r="Y727" s="185"/>
      <c r="Z727" s="185"/>
    </row>
    <row r="728" spans="1:26" ht="18" customHeight="1" x14ac:dyDescent="0.25">
      <c r="A728" s="172"/>
      <c r="B728" s="67"/>
      <c r="C728" s="216" t="s">
        <v>37</v>
      </c>
      <c r="D728" s="216"/>
      <c r="E728" s="216"/>
      <c r="F728" s="216"/>
      <c r="G728" s="216"/>
      <c r="H728" s="216"/>
      <c r="I728" s="216"/>
      <c r="J728" s="216"/>
      <c r="K728" s="216"/>
      <c r="L728" s="216"/>
      <c r="M728" s="127"/>
      <c r="N728" s="172"/>
      <c r="O728" s="184"/>
      <c r="P728" s="184"/>
      <c r="Q728" s="184"/>
      <c r="R728" s="184"/>
      <c r="S728" s="184"/>
      <c r="T728" s="172"/>
      <c r="V728" s="185"/>
      <c r="W728" s="185"/>
      <c r="X728" s="185"/>
      <c r="Y728" s="185"/>
      <c r="Z728" s="185"/>
    </row>
    <row r="729" spans="1:26" ht="18" customHeight="1" x14ac:dyDescent="0.25">
      <c r="A729" s="172"/>
      <c r="B729" s="67"/>
      <c r="C729" s="216"/>
      <c r="D729" s="216"/>
      <c r="E729" s="216"/>
      <c r="F729" s="216"/>
      <c r="G729" s="216"/>
      <c r="H729" s="216"/>
      <c r="I729" s="216"/>
      <c r="J729" s="216"/>
      <c r="K729" s="216"/>
      <c r="L729" s="216"/>
      <c r="M729" s="127"/>
      <c r="N729" s="172"/>
      <c r="O729" s="184"/>
      <c r="P729" s="184"/>
      <c r="Q729" s="184"/>
      <c r="R729" s="184"/>
      <c r="S729" s="184"/>
      <c r="T729" s="172"/>
      <c r="V729" s="185"/>
      <c r="W729" s="185"/>
      <c r="X729" s="185"/>
      <c r="Y729" s="185"/>
      <c r="Z729" s="185"/>
    </row>
    <row r="730" spans="1:26" ht="18" customHeight="1" thickBot="1" x14ac:dyDescent="0.3">
      <c r="A730" s="172"/>
      <c r="B730" s="67"/>
      <c r="C730" s="71"/>
      <c r="D730" s="71"/>
      <c r="E730" s="71"/>
      <c r="F730" s="71"/>
      <c r="G730" s="71"/>
      <c r="H730" s="71"/>
      <c r="I730" s="71"/>
      <c r="J730" s="71"/>
      <c r="K730" s="71"/>
      <c r="L730" s="71"/>
      <c r="M730" s="127"/>
      <c r="N730" s="172"/>
      <c r="O730" s="184"/>
      <c r="P730" s="184"/>
      <c r="Q730" s="184"/>
      <c r="R730" s="184"/>
      <c r="S730" s="184"/>
      <c r="T730" s="172"/>
      <c r="V730" s="185"/>
      <c r="W730" s="185"/>
      <c r="X730" s="185"/>
      <c r="Y730" s="185"/>
      <c r="Z730" s="185"/>
    </row>
    <row r="731" spans="1:26" ht="18" customHeight="1" x14ac:dyDescent="0.25">
      <c r="A731" s="172"/>
      <c r="B731" s="67"/>
      <c r="C731" s="132"/>
      <c r="D731" s="133"/>
      <c r="E731" s="133"/>
      <c r="F731" s="133"/>
      <c r="G731" s="133"/>
      <c r="H731" s="133"/>
      <c r="I731" s="133"/>
      <c r="J731" s="133"/>
      <c r="K731" s="133"/>
      <c r="L731" s="134"/>
      <c r="M731" s="127"/>
      <c r="N731" s="172"/>
      <c r="O731" s="184"/>
      <c r="P731" s="184"/>
      <c r="Q731" s="184"/>
      <c r="R731" s="184"/>
      <c r="S731" s="184"/>
      <c r="T731" s="172"/>
      <c r="V731" s="185"/>
      <c r="W731" s="185"/>
      <c r="X731" s="185"/>
      <c r="Y731" s="185"/>
      <c r="Z731" s="185"/>
    </row>
    <row r="732" spans="1:26" ht="18" customHeight="1" x14ac:dyDescent="0.25">
      <c r="A732" s="172"/>
      <c r="B732" s="67"/>
      <c r="C732" s="212" t="s">
        <v>38</v>
      </c>
      <c r="D732" s="213"/>
      <c r="E732" s="213"/>
      <c r="F732" s="257"/>
      <c r="G732" s="257"/>
      <c r="H732" s="71"/>
      <c r="I732" s="213" t="s">
        <v>41</v>
      </c>
      <c r="J732" s="213"/>
      <c r="K732" s="257"/>
      <c r="L732" s="258"/>
      <c r="M732" s="127"/>
      <c r="N732" s="172"/>
      <c r="O732" s="184"/>
      <c r="P732" s="184"/>
      <c r="Q732" s="184"/>
      <c r="R732" s="184"/>
      <c r="S732" s="184"/>
      <c r="T732" s="172"/>
      <c r="V732" s="185"/>
      <c r="W732" s="185"/>
      <c r="X732" s="185"/>
      <c r="Y732" s="185"/>
      <c r="Z732" s="185"/>
    </row>
    <row r="733" spans="1:26" ht="9" customHeight="1" x14ac:dyDescent="0.25">
      <c r="A733" s="172"/>
      <c r="B733" s="67"/>
      <c r="C733" s="83"/>
      <c r="D733" s="71"/>
      <c r="E733" s="71"/>
      <c r="F733" s="71"/>
      <c r="G733" s="71"/>
      <c r="H733" s="71"/>
      <c r="I733" s="71"/>
      <c r="J733" s="71"/>
      <c r="K733" s="71"/>
      <c r="L733" s="82"/>
      <c r="M733" s="127"/>
      <c r="N733" s="172"/>
      <c r="O733" s="184"/>
      <c r="P733" s="184"/>
      <c r="Q733" s="184"/>
      <c r="R733" s="184"/>
      <c r="S733" s="184"/>
      <c r="T733" s="172"/>
      <c r="V733" s="185"/>
      <c r="W733" s="185"/>
      <c r="X733" s="185"/>
      <c r="Y733" s="185"/>
      <c r="Z733" s="185"/>
    </row>
    <row r="734" spans="1:26" ht="18" customHeight="1" x14ac:dyDescent="0.25">
      <c r="A734" s="172"/>
      <c r="B734" s="67"/>
      <c r="C734" s="83" t="s">
        <v>39</v>
      </c>
      <c r="D734" s="71"/>
      <c r="E734" s="71"/>
      <c r="F734" s="257"/>
      <c r="G734" s="257"/>
      <c r="H734" s="71"/>
      <c r="I734" s="213" t="s">
        <v>42</v>
      </c>
      <c r="J734" s="213"/>
      <c r="K734" s="257"/>
      <c r="L734" s="258"/>
      <c r="M734" s="127"/>
      <c r="N734" s="172"/>
      <c r="O734" s="184"/>
      <c r="P734" s="184"/>
      <c r="Q734" s="184"/>
      <c r="R734" s="184"/>
      <c r="S734" s="184"/>
      <c r="T734" s="172"/>
      <c r="V734" s="185"/>
      <c r="W734" s="185"/>
      <c r="X734" s="185"/>
      <c r="Y734" s="185"/>
      <c r="Z734" s="185"/>
    </row>
    <row r="735" spans="1:26" ht="9" customHeight="1" x14ac:dyDescent="0.25">
      <c r="A735" s="172"/>
      <c r="B735" s="67"/>
      <c r="C735" s="83"/>
      <c r="D735" s="71"/>
      <c r="E735" s="71"/>
      <c r="F735" s="71"/>
      <c r="G735" s="71"/>
      <c r="H735" s="71"/>
      <c r="I735" s="71"/>
      <c r="J735" s="71"/>
      <c r="K735" s="71"/>
      <c r="L735" s="82"/>
      <c r="M735" s="127"/>
      <c r="N735" s="172"/>
      <c r="O735" s="184"/>
      <c r="P735" s="184"/>
      <c r="Q735" s="184"/>
      <c r="R735" s="184"/>
      <c r="S735" s="184"/>
      <c r="T735" s="172"/>
      <c r="V735" s="185"/>
      <c r="W735" s="185"/>
      <c r="X735" s="185"/>
      <c r="Y735" s="185"/>
      <c r="Z735" s="185"/>
    </row>
    <row r="736" spans="1:26" ht="18" customHeight="1" x14ac:dyDescent="0.25">
      <c r="A736" s="172"/>
      <c r="B736" s="67"/>
      <c r="C736" s="212" t="s">
        <v>40</v>
      </c>
      <c r="D736" s="213"/>
      <c r="E736" s="257"/>
      <c r="F736" s="257"/>
      <c r="G736" s="257"/>
      <c r="H736" s="71"/>
      <c r="I736" s="71"/>
      <c r="J736" s="71"/>
      <c r="K736" s="71"/>
      <c r="L736" s="82"/>
      <c r="M736" s="127"/>
      <c r="N736" s="172"/>
      <c r="O736" s="184"/>
      <c r="P736" s="184"/>
      <c r="Q736" s="184"/>
      <c r="R736" s="184"/>
      <c r="S736" s="184"/>
      <c r="T736" s="172"/>
      <c r="V736" s="185"/>
      <c r="W736" s="185"/>
      <c r="X736" s="185"/>
      <c r="Y736" s="185"/>
      <c r="Z736" s="185"/>
    </row>
    <row r="737" spans="1:26" ht="18" customHeight="1" thickBot="1" x14ac:dyDescent="0.3">
      <c r="A737" s="172"/>
      <c r="B737" s="67"/>
      <c r="C737" s="122"/>
      <c r="D737" s="123"/>
      <c r="E737" s="123"/>
      <c r="F737" s="123"/>
      <c r="G737" s="123"/>
      <c r="H737" s="123"/>
      <c r="I737" s="123"/>
      <c r="J737" s="123"/>
      <c r="K737" s="123"/>
      <c r="L737" s="124"/>
      <c r="M737" s="127"/>
      <c r="N737" s="172"/>
      <c r="O737" s="184"/>
      <c r="P737" s="184"/>
      <c r="Q737" s="184"/>
      <c r="R737" s="184"/>
      <c r="S737" s="184"/>
      <c r="T737" s="172"/>
      <c r="V737" s="185"/>
      <c r="W737" s="185"/>
      <c r="X737" s="185"/>
      <c r="Y737" s="185"/>
      <c r="Z737" s="185"/>
    </row>
    <row r="738" spans="1:26" ht="18" customHeight="1" x14ac:dyDescent="0.25">
      <c r="A738" s="172"/>
      <c r="B738" s="67"/>
      <c r="C738" s="71"/>
      <c r="D738" s="71"/>
      <c r="E738" s="71"/>
      <c r="F738" s="71"/>
      <c r="G738" s="71"/>
      <c r="H738" s="71"/>
      <c r="I738" s="71"/>
      <c r="J738" s="71"/>
      <c r="K738" s="71"/>
      <c r="L738" s="71"/>
      <c r="M738" s="127"/>
      <c r="N738" s="172"/>
      <c r="O738" s="184"/>
      <c r="P738" s="184"/>
      <c r="Q738" s="184"/>
      <c r="R738" s="184"/>
      <c r="S738" s="184"/>
      <c r="T738" s="172"/>
      <c r="V738" s="185"/>
      <c r="W738" s="185"/>
      <c r="X738" s="185"/>
      <c r="Y738" s="185"/>
      <c r="Z738" s="185"/>
    </row>
    <row r="739" spans="1:26" ht="9" customHeight="1" thickBot="1" x14ac:dyDescent="0.3">
      <c r="A739" s="172"/>
      <c r="B739" s="135"/>
      <c r="C739" s="136"/>
      <c r="D739" s="136"/>
      <c r="E739" s="136"/>
      <c r="F739" s="136"/>
      <c r="G739" s="136"/>
      <c r="H739" s="136"/>
      <c r="I739" s="136"/>
      <c r="J739" s="136"/>
      <c r="K739" s="136"/>
      <c r="L739" s="136"/>
      <c r="M739" s="137"/>
      <c r="N739" s="172"/>
      <c r="O739" s="184"/>
      <c r="P739" s="184"/>
      <c r="Q739" s="184"/>
      <c r="R739" s="184"/>
      <c r="S739" s="184"/>
      <c r="T739" s="172"/>
      <c r="V739" s="185"/>
      <c r="W739" s="185"/>
      <c r="X739" s="185"/>
      <c r="Y739" s="185"/>
      <c r="Z739" s="185"/>
    </row>
    <row r="740" spans="1:26" ht="18" customHeight="1" thickTop="1" x14ac:dyDescent="0.25"/>
    <row r="741" spans="1:26" ht="18" customHeight="1" x14ac:dyDescent="0.25"/>
    <row r="742" spans="1:26" ht="18" customHeight="1" x14ac:dyDescent="0.25"/>
    <row r="743" spans="1:26" ht="18" customHeight="1" x14ac:dyDescent="0.25"/>
    <row r="744" spans="1:26" ht="18" customHeight="1" x14ac:dyDescent="0.25"/>
    <row r="745" spans="1:26" ht="18" customHeight="1" x14ac:dyDescent="0.25"/>
    <row r="746" spans="1:26" ht="18" customHeight="1" x14ac:dyDescent="0.25"/>
    <row r="747" spans="1:26" ht="18" customHeight="1" x14ac:dyDescent="0.25"/>
    <row r="748" spans="1:26" ht="18" customHeight="1" x14ac:dyDescent="0.25"/>
    <row r="749" spans="1:26" ht="18" customHeight="1" x14ac:dyDescent="0.25"/>
    <row r="750" spans="1:26" ht="18" customHeight="1" x14ac:dyDescent="0.25"/>
    <row r="751" spans="1:26" ht="18" customHeight="1" x14ac:dyDescent="0.25"/>
    <row r="752" spans="1:26"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sheetData>
  <sheetProtection algorithmName="SHA-512" hashValue="a5iDWpONz9XthpdVdd0ml1TBgsXf/Si9f5dwK/MeK4YlUhEoC2T05R10U8gnLPyDnWRLLq3adIYy3gXRJLnMbw==" saltValue="1pkgOihLtDMdqQdH3wKDAA==" spinCount="100000" sheet="1" objects="1" scenarios="1"/>
  <dataConsolidate/>
  <mergeCells count="612">
    <mergeCell ref="F734:G734"/>
    <mergeCell ref="I734:J734"/>
    <mergeCell ref="K734:L734"/>
    <mergeCell ref="C736:D736"/>
    <mergeCell ref="E736:G736"/>
    <mergeCell ref="D724:F724"/>
    <mergeCell ref="H724:K724"/>
    <mergeCell ref="H725:K725"/>
    <mergeCell ref="C728:L729"/>
    <mergeCell ref="C732:E732"/>
    <mergeCell ref="C687:L688"/>
    <mergeCell ref="C689:L689"/>
    <mergeCell ref="C690:L690"/>
    <mergeCell ref="C691:L694"/>
    <mergeCell ref="C695:L695"/>
    <mergeCell ref="F732:G732"/>
    <mergeCell ref="I732:J732"/>
    <mergeCell ref="K732:L732"/>
    <mergeCell ref="C696:L699"/>
    <mergeCell ref="C700:L702"/>
    <mergeCell ref="C705:L705"/>
    <mergeCell ref="C715:L718"/>
    <mergeCell ref="D723:F723"/>
    <mergeCell ref="H723:K723"/>
    <mergeCell ref="C710:L713"/>
    <mergeCell ref="C714:J714"/>
    <mergeCell ref="K714:L714"/>
    <mergeCell ref="C706:L709"/>
    <mergeCell ref="C677:L678"/>
    <mergeCell ref="C685:L685"/>
    <mergeCell ref="C686:L686"/>
    <mergeCell ref="C652:E652"/>
    <mergeCell ref="C643:G644"/>
    <mergeCell ref="C630:L630"/>
    <mergeCell ref="C635:G635"/>
    <mergeCell ref="C632:L633"/>
    <mergeCell ref="C675:L676"/>
    <mergeCell ref="C663:L665"/>
    <mergeCell ref="C679:L684"/>
    <mergeCell ref="C651:E651"/>
    <mergeCell ref="D672:J672"/>
    <mergeCell ref="C669:L670"/>
    <mergeCell ref="D671:E671"/>
    <mergeCell ref="G671:J671"/>
    <mergeCell ref="C655:F655"/>
    <mergeCell ref="C645:G646"/>
    <mergeCell ref="C660:L662"/>
    <mergeCell ref="D601:H601"/>
    <mergeCell ref="I601:L601"/>
    <mergeCell ref="C614:E614"/>
    <mergeCell ref="D603:H603"/>
    <mergeCell ref="I603:L603"/>
    <mergeCell ref="C604:H604"/>
    <mergeCell ref="I604:L604"/>
    <mergeCell ref="D602:H602"/>
    <mergeCell ref="I602:L602"/>
    <mergeCell ref="C605:H605"/>
    <mergeCell ref="C612:E612"/>
    <mergeCell ref="I605:L605"/>
    <mergeCell ref="C607:L608"/>
    <mergeCell ref="C610:E610"/>
    <mergeCell ref="F614:G614"/>
    <mergeCell ref="I594:L594"/>
    <mergeCell ref="D600:H600"/>
    <mergeCell ref="I600:L600"/>
    <mergeCell ref="D598:H598"/>
    <mergeCell ref="I598:L598"/>
    <mergeCell ref="D599:H599"/>
    <mergeCell ref="I599:L599"/>
    <mergeCell ref="D597:H597"/>
    <mergeCell ref="I597:L597"/>
    <mergeCell ref="D595:H595"/>
    <mergeCell ref="I595:L595"/>
    <mergeCell ref="D596:H596"/>
    <mergeCell ref="I596:L596"/>
    <mergeCell ref="I593:L593"/>
    <mergeCell ref="D594:H594"/>
    <mergeCell ref="D591:H591"/>
    <mergeCell ref="C567:F567"/>
    <mergeCell ref="C553:I553"/>
    <mergeCell ref="C558:F558"/>
    <mergeCell ref="D560:D561"/>
    <mergeCell ref="G560:H561"/>
    <mergeCell ref="C555:L555"/>
    <mergeCell ref="C585:H585"/>
    <mergeCell ref="D574:I574"/>
    <mergeCell ref="D576:I576"/>
    <mergeCell ref="J576:K576"/>
    <mergeCell ref="C589:L589"/>
    <mergeCell ref="I592:L592"/>
    <mergeCell ref="I591:L591"/>
    <mergeCell ref="C582:L583"/>
    <mergeCell ref="J574:K574"/>
    <mergeCell ref="E572:F572"/>
    <mergeCell ref="E573:F573"/>
    <mergeCell ref="G573:H573"/>
    <mergeCell ref="J573:K573"/>
    <mergeCell ref="D593:H593"/>
    <mergeCell ref="D592:H592"/>
    <mergeCell ref="G564:H564"/>
    <mergeCell ref="D565:I565"/>
    <mergeCell ref="J562:K562"/>
    <mergeCell ref="E564:F564"/>
    <mergeCell ref="E560:F561"/>
    <mergeCell ref="G534:H534"/>
    <mergeCell ref="G572:H572"/>
    <mergeCell ref="J572:K572"/>
    <mergeCell ref="E571:F571"/>
    <mergeCell ref="G571:H571"/>
    <mergeCell ref="J571:K571"/>
    <mergeCell ref="J565:K565"/>
    <mergeCell ref="G541:H541"/>
    <mergeCell ref="G548:H548"/>
    <mergeCell ref="G550:H550"/>
    <mergeCell ref="G562:H562"/>
    <mergeCell ref="D545:E545"/>
    <mergeCell ref="J550:K550"/>
    <mergeCell ref="J563:K563"/>
    <mergeCell ref="I560:I561"/>
    <mergeCell ref="J560:K561"/>
    <mergeCell ref="E563:F563"/>
    <mergeCell ref="J564:K564"/>
    <mergeCell ref="E562:F562"/>
    <mergeCell ref="D550:E550"/>
    <mergeCell ref="G543:H543"/>
    <mergeCell ref="E569:F570"/>
    <mergeCell ref="G569:H570"/>
    <mergeCell ref="J569:K570"/>
    <mergeCell ref="D569:D570"/>
    <mergeCell ref="G504:H504"/>
    <mergeCell ref="G532:H532"/>
    <mergeCell ref="J532:K532"/>
    <mergeCell ref="J525:K525"/>
    <mergeCell ref="D532:F532"/>
    <mergeCell ref="C515:E515"/>
    <mergeCell ref="D525:E525"/>
    <mergeCell ref="G530:H530"/>
    <mergeCell ref="G506:H506"/>
    <mergeCell ref="G525:H525"/>
    <mergeCell ref="G508:H508"/>
    <mergeCell ref="D510:E510"/>
    <mergeCell ref="G510:H510"/>
    <mergeCell ref="G517:H517"/>
    <mergeCell ref="D521:E521"/>
    <mergeCell ref="D506:E506"/>
    <mergeCell ref="E460:F460"/>
    <mergeCell ref="G460:H460"/>
    <mergeCell ref="G446:H446"/>
    <mergeCell ref="G419:H419"/>
    <mergeCell ref="E469:F469"/>
    <mergeCell ref="G469:H469"/>
    <mergeCell ref="G563:H563"/>
    <mergeCell ref="J557:L558"/>
    <mergeCell ref="G545:H545"/>
    <mergeCell ref="D519:E519"/>
    <mergeCell ref="G519:H519"/>
    <mergeCell ref="C528:I528"/>
    <mergeCell ref="D534:F534"/>
    <mergeCell ref="J534:K534"/>
    <mergeCell ref="C537:I537"/>
    <mergeCell ref="C492:L492"/>
    <mergeCell ref="C480:L480"/>
    <mergeCell ref="C482:D482"/>
    <mergeCell ref="E482:L482"/>
    <mergeCell ref="C484:E484"/>
    <mergeCell ref="C490:J490"/>
    <mergeCell ref="C491:L491"/>
    <mergeCell ref="C486:H486"/>
    <mergeCell ref="J510:K510"/>
    <mergeCell ref="D504:E504"/>
    <mergeCell ref="G521:H521"/>
    <mergeCell ref="G523:H523"/>
    <mergeCell ref="G500:H500"/>
    <mergeCell ref="J432:K432"/>
    <mergeCell ref="J460:K460"/>
    <mergeCell ref="D502:E502"/>
    <mergeCell ref="G502:H502"/>
    <mergeCell ref="C494:E494"/>
    <mergeCell ref="F494:L494"/>
    <mergeCell ref="C496:E496"/>
    <mergeCell ref="G498:H498"/>
    <mergeCell ref="D500:E500"/>
    <mergeCell ref="H484:I484"/>
    <mergeCell ref="K484:L484"/>
    <mergeCell ref="G467:H468"/>
    <mergeCell ref="J467:K468"/>
    <mergeCell ref="J462:K462"/>
    <mergeCell ref="E462:F462"/>
    <mergeCell ref="G462:H462"/>
    <mergeCell ref="D463:I463"/>
    <mergeCell ref="J463:K463"/>
    <mergeCell ref="J461:K461"/>
    <mergeCell ref="E461:F461"/>
    <mergeCell ref="G461:H461"/>
    <mergeCell ref="C465:F465"/>
    <mergeCell ref="D467:D468"/>
    <mergeCell ref="E467:F468"/>
    <mergeCell ref="C451:I451"/>
    <mergeCell ref="C435:I435"/>
    <mergeCell ref="G439:H439"/>
    <mergeCell ref="D439:F439"/>
    <mergeCell ref="G408:H408"/>
    <mergeCell ref="D423:E423"/>
    <mergeCell ref="D448:E448"/>
    <mergeCell ref="G448:H448"/>
    <mergeCell ref="G441:H441"/>
    <mergeCell ref="D443:E443"/>
    <mergeCell ref="D419:E419"/>
    <mergeCell ref="C413:E413"/>
    <mergeCell ref="D408:E408"/>
    <mergeCell ref="J430:K430"/>
    <mergeCell ref="G430:H430"/>
    <mergeCell ref="G296:H296"/>
    <mergeCell ref="G306:H306"/>
    <mergeCell ref="G417:H417"/>
    <mergeCell ref="C292:E292"/>
    <mergeCell ref="E365:F366"/>
    <mergeCell ref="C282:H282"/>
    <mergeCell ref="C286:J286"/>
    <mergeCell ref="D300:E300"/>
    <mergeCell ref="G300:H300"/>
    <mergeCell ref="G294:H294"/>
    <mergeCell ref="J408:K408"/>
    <mergeCell ref="G317:H317"/>
    <mergeCell ref="G328:H328"/>
    <mergeCell ref="G339:H339"/>
    <mergeCell ref="C333:I333"/>
    <mergeCell ref="D341:E341"/>
    <mergeCell ref="G330:H330"/>
    <mergeCell ref="G406:H406"/>
    <mergeCell ref="G396:H396"/>
    <mergeCell ref="D398:E398"/>
    <mergeCell ref="G398:H398"/>
    <mergeCell ref="D404:E404"/>
    <mergeCell ref="E263:F264"/>
    <mergeCell ref="E266:F266"/>
    <mergeCell ref="G266:H266"/>
    <mergeCell ref="G443:H443"/>
    <mergeCell ref="G415:H415"/>
    <mergeCell ref="D417:E417"/>
    <mergeCell ref="D432:F432"/>
    <mergeCell ref="G428:H428"/>
    <mergeCell ref="D296:E296"/>
    <mergeCell ref="G313:H313"/>
    <mergeCell ref="G365:H366"/>
    <mergeCell ref="D370:I370"/>
    <mergeCell ref="C311:E311"/>
    <mergeCell ref="G404:H404"/>
    <mergeCell ref="C10:L11"/>
    <mergeCell ref="C29:L29"/>
    <mergeCell ref="C86:E86"/>
    <mergeCell ref="F86:L86"/>
    <mergeCell ref="G23:L23"/>
    <mergeCell ref="E25:G25"/>
    <mergeCell ref="J25:L25"/>
    <mergeCell ref="C37:F37"/>
    <mergeCell ref="G37:L37"/>
    <mergeCell ref="C16:L16"/>
    <mergeCell ref="H39:L39"/>
    <mergeCell ref="C25:D25"/>
    <mergeCell ref="H25:I25"/>
    <mergeCell ref="C28:L28"/>
    <mergeCell ref="C27:L27"/>
    <mergeCell ref="C33:L33"/>
    <mergeCell ref="C35:L35"/>
    <mergeCell ref="C34:L34"/>
    <mergeCell ref="C13:L13"/>
    <mergeCell ref="J102:K102"/>
    <mergeCell ref="D96:E96"/>
    <mergeCell ref="D98:E98"/>
    <mergeCell ref="C15:L15"/>
    <mergeCell ref="C18:L19"/>
    <mergeCell ref="C21:F21"/>
    <mergeCell ref="G21:L21"/>
    <mergeCell ref="C23:F23"/>
    <mergeCell ref="C31:L32"/>
    <mergeCell ref="C39:G39"/>
    <mergeCell ref="C42:L43"/>
    <mergeCell ref="E57:F57"/>
    <mergeCell ref="C60:G60"/>
    <mergeCell ref="C54:L55"/>
    <mergeCell ref="C72:L72"/>
    <mergeCell ref="C57:D57"/>
    <mergeCell ref="C62:H62"/>
    <mergeCell ref="C64:D64"/>
    <mergeCell ref="C74:D74"/>
    <mergeCell ref="C120:I120"/>
    <mergeCell ref="C129:I129"/>
    <mergeCell ref="C78:H78"/>
    <mergeCell ref="C82:J82"/>
    <mergeCell ref="C83:L83"/>
    <mergeCell ref="C84:L84"/>
    <mergeCell ref="D102:E102"/>
    <mergeCell ref="G102:H102"/>
    <mergeCell ref="J63:K63"/>
    <mergeCell ref="C76:E76"/>
    <mergeCell ref="H76:I76"/>
    <mergeCell ref="K76:L76"/>
    <mergeCell ref="D92:E92"/>
    <mergeCell ref="G94:H94"/>
    <mergeCell ref="D94:E94"/>
    <mergeCell ref="H64:I64"/>
    <mergeCell ref="E74:L74"/>
    <mergeCell ref="C88:E88"/>
    <mergeCell ref="G96:H96"/>
    <mergeCell ref="G98:H98"/>
    <mergeCell ref="J126:K126"/>
    <mergeCell ref="G109:H109"/>
    <mergeCell ref="G100:H100"/>
    <mergeCell ref="C107:E107"/>
    <mergeCell ref="E154:F154"/>
    <mergeCell ref="D226:F226"/>
    <mergeCell ref="G198:H198"/>
    <mergeCell ref="D200:E200"/>
    <mergeCell ref="C222:I222"/>
    <mergeCell ref="G224:H224"/>
    <mergeCell ref="G226:H226"/>
    <mergeCell ref="G196:H196"/>
    <mergeCell ref="J117:K117"/>
    <mergeCell ref="G133:H133"/>
    <mergeCell ref="G135:H135"/>
    <mergeCell ref="G117:H117"/>
    <mergeCell ref="J226:K226"/>
    <mergeCell ref="C144:I144"/>
    <mergeCell ref="J124:K124"/>
    <mergeCell ref="D137:E137"/>
    <mergeCell ref="G137:H137"/>
    <mergeCell ref="D133:F133"/>
    <mergeCell ref="D126:F126"/>
    <mergeCell ref="D124:F124"/>
    <mergeCell ref="G126:H126"/>
    <mergeCell ref="G122:H122"/>
    <mergeCell ref="G124:H124"/>
    <mergeCell ref="J165:K165"/>
    <mergeCell ref="G115:H115"/>
    <mergeCell ref="D117:E117"/>
    <mergeCell ref="D111:E111"/>
    <mergeCell ref="G111:H111"/>
    <mergeCell ref="D113:E113"/>
    <mergeCell ref="G113:H113"/>
    <mergeCell ref="G155:H155"/>
    <mergeCell ref="D156:I156"/>
    <mergeCell ref="E160:F161"/>
    <mergeCell ref="G160:H161"/>
    <mergeCell ref="C158:F158"/>
    <mergeCell ref="D160:D161"/>
    <mergeCell ref="C146:L146"/>
    <mergeCell ref="J154:K154"/>
    <mergeCell ref="G154:H154"/>
    <mergeCell ref="E155:F155"/>
    <mergeCell ref="J155:K155"/>
    <mergeCell ref="J151:K152"/>
    <mergeCell ref="J153:K153"/>
    <mergeCell ref="E153:F153"/>
    <mergeCell ref="G153:H153"/>
    <mergeCell ref="D141:E141"/>
    <mergeCell ref="G141:H141"/>
    <mergeCell ref="C149:F149"/>
    <mergeCell ref="J156:K156"/>
    <mergeCell ref="C180:H180"/>
    <mergeCell ref="C178:E178"/>
    <mergeCell ref="H178:I178"/>
    <mergeCell ref="J163:K163"/>
    <mergeCell ref="C174:L174"/>
    <mergeCell ref="G164:H164"/>
    <mergeCell ref="C176:D176"/>
    <mergeCell ref="D167:I167"/>
    <mergeCell ref="J164:K164"/>
    <mergeCell ref="E162:F162"/>
    <mergeCell ref="G162:H162"/>
    <mergeCell ref="J162:K162"/>
    <mergeCell ref="E176:L176"/>
    <mergeCell ref="G163:H163"/>
    <mergeCell ref="E163:F163"/>
    <mergeCell ref="E164:F164"/>
    <mergeCell ref="J167:K167"/>
    <mergeCell ref="C188:E188"/>
    <mergeCell ref="C184:J184"/>
    <mergeCell ref="C185:L185"/>
    <mergeCell ref="J256:K256"/>
    <mergeCell ref="G235:H235"/>
    <mergeCell ref="J254:K255"/>
    <mergeCell ref="D194:E194"/>
    <mergeCell ref="C190:E190"/>
    <mergeCell ref="G217:H217"/>
    <mergeCell ref="G200:H200"/>
    <mergeCell ref="D196:E196"/>
    <mergeCell ref="G228:H228"/>
    <mergeCell ref="G239:H239"/>
    <mergeCell ref="G242:H242"/>
    <mergeCell ref="E256:F256"/>
    <mergeCell ref="J251:L252"/>
    <mergeCell ref="F188:L188"/>
    <mergeCell ref="D215:E215"/>
    <mergeCell ref="D198:E198"/>
    <mergeCell ref="G213:H213"/>
    <mergeCell ref="G215:H215"/>
    <mergeCell ref="G204:H204"/>
    <mergeCell ref="D219:E219"/>
    <mergeCell ref="G219:H219"/>
    <mergeCell ref="E258:F258"/>
    <mergeCell ref="C252:F252"/>
    <mergeCell ref="J219:K219"/>
    <mergeCell ref="E257:F257"/>
    <mergeCell ref="G257:H257"/>
    <mergeCell ref="D244:E244"/>
    <mergeCell ref="D254:D255"/>
    <mergeCell ref="C249:L249"/>
    <mergeCell ref="I254:I255"/>
    <mergeCell ref="J244:K244"/>
    <mergeCell ref="G237:H237"/>
    <mergeCell ref="C247:I247"/>
    <mergeCell ref="D237:F237"/>
    <mergeCell ref="J228:K228"/>
    <mergeCell ref="D228:F228"/>
    <mergeCell ref="J365:K366"/>
    <mergeCell ref="E359:F359"/>
    <mergeCell ref="G359:H359"/>
    <mergeCell ref="E358:F358"/>
    <mergeCell ref="D365:D366"/>
    <mergeCell ref="C363:F363"/>
    <mergeCell ref="E356:F357"/>
    <mergeCell ref="J346:K346"/>
    <mergeCell ref="C354:F354"/>
    <mergeCell ref="J359:K359"/>
    <mergeCell ref="J358:K358"/>
    <mergeCell ref="G346:H346"/>
    <mergeCell ref="D346:E346"/>
    <mergeCell ref="J360:K360"/>
    <mergeCell ref="D356:D357"/>
    <mergeCell ref="D361:I361"/>
    <mergeCell ref="C349:I349"/>
    <mergeCell ref="G358:H358"/>
    <mergeCell ref="C351:L351"/>
    <mergeCell ref="J361:K361"/>
    <mergeCell ref="G360:H360"/>
    <mergeCell ref="J263:K264"/>
    <mergeCell ref="G321:H321"/>
    <mergeCell ref="J321:K321"/>
    <mergeCell ref="J328:K328"/>
    <mergeCell ref="G344:H344"/>
    <mergeCell ref="D328:F328"/>
    <mergeCell ref="K280:L280"/>
    <mergeCell ref="J306:K306"/>
    <mergeCell ref="G326:H326"/>
    <mergeCell ref="H280:I280"/>
    <mergeCell ref="D317:E317"/>
    <mergeCell ref="D330:F330"/>
    <mergeCell ref="G319:H319"/>
    <mergeCell ref="J330:K330"/>
    <mergeCell ref="D337:F337"/>
    <mergeCell ref="G304:H304"/>
    <mergeCell ref="J267:K267"/>
    <mergeCell ref="C324:I324"/>
    <mergeCell ref="D268:I268"/>
    <mergeCell ref="J268:K268"/>
    <mergeCell ref="J265:K265"/>
    <mergeCell ref="C287:L287"/>
    <mergeCell ref="J266:K266"/>
    <mergeCell ref="C288:L288"/>
    <mergeCell ref="G267:H267"/>
    <mergeCell ref="C276:L276"/>
    <mergeCell ref="G315:H315"/>
    <mergeCell ref="J204:K204"/>
    <mergeCell ref="D306:E306"/>
    <mergeCell ref="C290:E290"/>
    <mergeCell ref="D298:E298"/>
    <mergeCell ref="F290:L290"/>
    <mergeCell ref="D239:E239"/>
    <mergeCell ref="D263:D264"/>
    <mergeCell ref="E267:F267"/>
    <mergeCell ref="D302:E302"/>
    <mergeCell ref="G302:H302"/>
    <mergeCell ref="G298:H298"/>
    <mergeCell ref="C278:D278"/>
    <mergeCell ref="D315:E315"/>
    <mergeCell ref="C261:F261"/>
    <mergeCell ref="J257:K257"/>
    <mergeCell ref="J258:K258"/>
    <mergeCell ref="G258:H258"/>
    <mergeCell ref="G256:H256"/>
    <mergeCell ref="E151:F152"/>
    <mergeCell ref="G151:H152"/>
    <mergeCell ref="G92:H92"/>
    <mergeCell ref="G90:H90"/>
    <mergeCell ref="C66:L66"/>
    <mergeCell ref="D270:I270"/>
    <mergeCell ref="E278:L278"/>
    <mergeCell ref="C280:E280"/>
    <mergeCell ref="C231:I231"/>
    <mergeCell ref="G244:H244"/>
    <mergeCell ref="D204:E204"/>
    <mergeCell ref="E265:F265"/>
    <mergeCell ref="G265:H265"/>
    <mergeCell ref="D259:I259"/>
    <mergeCell ref="G263:H264"/>
    <mergeCell ref="G254:H255"/>
    <mergeCell ref="D235:F235"/>
    <mergeCell ref="E254:F255"/>
    <mergeCell ref="J122:L122"/>
    <mergeCell ref="J139:L139"/>
    <mergeCell ref="G139:H139"/>
    <mergeCell ref="G202:H202"/>
    <mergeCell ref="D165:I165"/>
    <mergeCell ref="D151:D152"/>
    <mergeCell ref="C394:E394"/>
    <mergeCell ref="G369:H369"/>
    <mergeCell ref="D321:E321"/>
    <mergeCell ref="D400:E400"/>
    <mergeCell ref="G341:H341"/>
    <mergeCell ref="C456:F456"/>
    <mergeCell ref="G400:H400"/>
    <mergeCell ref="D402:E402"/>
    <mergeCell ref="G402:H402"/>
    <mergeCell ref="G337:H337"/>
    <mergeCell ref="G423:H423"/>
    <mergeCell ref="G432:H432"/>
    <mergeCell ref="C426:I426"/>
    <mergeCell ref="G367:H367"/>
    <mergeCell ref="C382:E382"/>
    <mergeCell ref="C388:J388"/>
    <mergeCell ref="J367:K367"/>
    <mergeCell ref="J368:K368"/>
    <mergeCell ref="E368:F368"/>
    <mergeCell ref="G368:H368"/>
    <mergeCell ref="C453:L453"/>
    <mergeCell ref="J423:K423"/>
    <mergeCell ref="D430:F430"/>
    <mergeCell ref="J448:K448"/>
    <mergeCell ref="C392:E392"/>
    <mergeCell ref="C380:D380"/>
    <mergeCell ref="C209:E209"/>
    <mergeCell ref="G211:H211"/>
    <mergeCell ref="D213:E213"/>
    <mergeCell ref="J353:L354"/>
    <mergeCell ref="D45:E45"/>
    <mergeCell ref="F45:G45"/>
    <mergeCell ref="C48:L49"/>
    <mergeCell ref="D51:G51"/>
    <mergeCell ref="I51:L51"/>
    <mergeCell ref="J270:K270"/>
    <mergeCell ref="J160:K161"/>
    <mergeCell ref="K178:L178"/>
    <mergeCell ref="C186:L186"/>
    <mergeCell ref="G192:H192"/>
    <mergeCell ref="G194:H194"/>
    <mergeCell ref="I151:I152"/>
    <mergeCell ref="J259:K259"/>
    <mergeCell ref="J148:L149"/>
    <mergeCell ref="J141:K141"/>
    <mergeCell ref="C58:D58"/>
    <mergeCell ref="J100:L100"/>
    <mergeCell ref="J115:L115"/>
    <mergeCell ref="J455:L456"/>
    <mergeCell ref="I458:I459"/>
    <mergeCell ref="C627:L627"/>
    <mergeCell ref="G356:H357"/>
    <mergeCell ref="I356:I357"/>
    <mergeCell ref="J356:K357"/>
    <mergeCell ref="E360:F360"/>
    <mergeCell ref="F612:G612"/>
    <mergeCell ref="C389:L389"/>
    <mergeCell ref="K382:L382"/>
    <mergeCell ref="J372:K372"/>
    <mergeCell ref="J369:K369"/>
    <mergeCell ref="J370:K370"/>
    <mergeCell ref="E369:F369"/>
    <mergeCell ref="H382:I382"/>
    <mergeCell ref="D372:I372"/>
    <mergeCell ref="C378:L378"/>
    <mergeCell ref="E380:L380"/>
    <mergeCell ref="D458:D459"/>
    <mergeCell ref="E458:F459"/>
    <mergeCell ref="C390:L390"/>
    <mergeCell ref="J458:K459"/>
    <mergeCell ref="C384:H384"/>
    <mergeCell ref="E367:F367"/>
    <mergeCell ref="J469:K469"/>
    <mergeCell ref="G470:H470"/>
    <mergeCell ref="J470:K470"/>
    <mergeCell ref="J471:K471"/>
    <mergeCell ref="E471:F471"/>
    <mergeCell ref="G471:H471"/>
    <mergeCell ref="J474:K474"/>
    <mergeCell ref="J472:K472"/>
    <mergeCell ref="D474:I474"/>
    <mergeCell ref="D472:I472"/>
    <mergeCell ref="E470:F470"/>
    <mergeCell ref="F392:L392"/>
    <mergeCell ref="F610:G610"/>
    <mergeCell ref="H616:K616"/>
    <mergeCell ref="C650:D650"/>
    <mergeCell ref="C636:G636"/>
    <mergeCell ref="C638:G639"/>
    <mergeCell ref="C658:L659"/>
    <mergeCell ref="C640:G641"/>
    <mergeCell ref="C653:F653"/>
    <mergeCell ref="C654:F654"/>
    <mergeCell ref="C622:L623"/>
    <mergeCell ref="C629:L629"/>
    <mergeCell ref="I626:J626"/>
    <mergeCell ref="F616:G616"/>
    <mergeCell ref="C619:L620"/>
    <mergeCell ref="F626:G626"/>
    <mergeCell ref="C628:L628"/>
    <mergeCell ref="I625:J625"/>
    <mergeCell ref="C625:D625"/>
    <mergeCell ref="F625:G625"/>
    <mergeCell ref="C626:D626"/>
    <mergeCell ref="G421:H421"/>
    <mergeCell ref="D541:F541"/>
    <mergeCell ref="G458:H459"/>
  </mergeCells>
  <phoneticPr fontId="0" type="noConversion"/>
  <conditionalFormatting sqref="C83:L84 F86 E176 C185:L186 F188 E278 C287:L288 F290 E380 C389:L390 F392 E482 C491:L492 F494">
    <cfRule type="containsBlanks" dxfId="8" priority="10" stopIfTrue="1">
      <formula>LEN(TRIM(C83))=0</formula>
    </cfRule>
  </conditionalFormatting>
  <conditionalFormatting sqref="G92 G94 G96 G98 G111 G113 G124 G135 G137 G194 G196 G198 G200 G237 G239 G296 G298 G300 G302 G339 G341 G398 G400 G402 G404 G441 G443 G500 G502 G504 G506 G543 G545 G213 G328">
    <cfRule type="containsText" dxfId="7" priority="9" stopIfTrue="1" operator="containsText" text="Please Enter Value">
      <formula>NOT(ISERROR(SEARCH("Please Enter Value",G92)))</formula>
    </cfRule>
  </conditionalFormatting>
  <conditionalFormatting sqref="G315">
    <cfRule type="containsText" dxfId="6" priority="8" stopIfTrue="1" operator="containsText" text="Please Enter Value">
      <formula>NOT(ISERROR(SEARCH("Please Enter Value",G315)))</formula>
    </cfRule>
  </conditionalFormatting>
  <conditionalFormatting sqref="G417">
    <cfRule type="containsText" dxfId="5" priority="7" stopIfTrue="1" operator="containsText" text="Please Enter Value">
      <formula>NOT(ISERROR(SEARCH("Please Enter Value",G417)))</formula>
    </cfRule>
  </conditionalFormatting>
  <conditionalFormatting sqref="G519">
    <cfRule type="containsText" dxfId="4" priority="6" stopIfTrue="1" operator="containsText" text="Please Enter Value">
      <formula>NOT(ISERROR(SEARCH("Please Enter Value",G519)))</formula>
    </cfRule>
  </conditionalFormatting>
  <conditionalFormatting sqref="D51 I51">
    <cfRule type="containsBlanks" dxfId="3" priority="5" stopIfTrue="1">
      <formula>LEN(TRIM(D51))=0</formula>
    </cfRule>
  </conditionalFormatting>
  <conditionalFormatting sqref="E74">
    <cfRule type="containsBlanks" dxfId="2" priority="3" stopIfTrue="1">
      <formula>LEN(TRIM(E74))=0</formula>
    </cfRule>
  </conditionalFormatting>
  <conditionalFormatting sqref="G21 G23 E25 J25 C28:C29 C33:C35 G37 H39">
    <cfRule type="containsBlanks" dxfId="1" priority="2" stopIfTrue="1">
      <formula>LEN(TRIM(C21))=0</formula>
    </cfRule>
  </conditionalFormatting>
  <conditionalFormatting sqref="D723 H723 F732 F734 E736 K732 K734">
    <cfRule type="containsBlanks" dxfId="0" priority="1" stopIfTrue="1">
      <formula>LEN(TRIM(D723))=0</formula>
    </cfRule>
  </conditionalFormatting>
  <dataValidations count="9">
    <dataValidation type="whole" allowBlank="1" showInputMessage="1" showErrorMessage="1" sqref="G256:H258 G562:H564 G358:H360 G460:H462 G153:H155" xr:uid="{00000000-0002-0000-0000-000000000000}">
      <formula1>0</formula1>
      <formula2>10000</formula2>
    </dataValidation>
    <dataValidation type="whole" allowBlank="1" showInputMessage="1" showErrorMessage="1" sqref="G265:H267 G469:H471 G571:H573 G367:H369 G162:H164" xr:uid="{00000000-0002-0000-0000-000001000000}">
      <formula1>0</formula1>
      <formula2>1000000</formula2>
    </dataValidation>
    <dataValidation type="whole" allowBlank="1" showInputMessage="1" showErrorMessage="1" sqref="G408:H409 G204:H205 G306:H307 G102:H103 G510:H511" xr:uid="{00000000-0002-0000-0000-000002000000}">
      <formula1>0</formula1>
      <formula2>20000000000</formula2>
    </dataValidation>
    <dataValidation type="list" allowBlank="1" showInputMessage="1" showErrorMessage="1" sqref="E57:F57" xr:uid="{00000000-0002-0000-0000-000003000000}">
      <formula1>$N$57:$R$57</formula1>
    </dataValidation>
    <dataValidation type="list" allowBlank="1" showInputMessage="1" showErrorMessage="1" sqref="C64:D64" xr:uid="{00000000-0002-0000-0000-000004000000}">
      <formula1>$N$64:$R$64</formula1>
    </dataValidation>
    <dataValidation type="list" allowBlank="1" showInputMessage="1" showErrorMessage="1" sqref="G133:H133 G235:H235 G337:H337 G439:H439 G541:H541" xr:uid="{00000000-0002-0000-0000-000005000000}">
      <formula1>$N$133:$Q$133</formula1>
    </dataValidation>
    <dataValidation type="list" allowBlank="1" showInputMessage="1" showErrorMessage="1" sqref="E162:F164 E571:F573 E469:F471 E367:F369 E265:F267" xr:uid="{00000000-0002-0000-0000-000006000000}">
      <formula1>$N$162:$U$162</formula1>
    </dataValidation>
    <dataValidation type="decimal" operator="greaterThanOrEqual" allowBlank="1" showInputMessage="1" showErrorMessage="1" errorTitle="Invalid Value" error="Entered value must be at least VND 10,000,000." sqref="G521:H521 G519:H519 G213:H213 G215:H215 G315:H315 G317:H317 G417:H417 G419:H419" xr:uid="{00000000-0002-0000-0000-000007000000}">
      <formula1>10000000</formula1>
    </dataValidation>
    <dataValidation operator="greaterThanOrEqual" allowBlank="1" showInputMessage="1" showErrorMessage="1" errorTitle="Invalid Value" error="Entered value must be at least VND 10,000,000." sqref="G111:H111 G113:H113" xr:uid="{00000000-0002-0000-0000-000008000000}"/>
  </dataValidations>
  <pageMargins left="0.7" right="0.7" top="0.35" bottom="0.3" header="0.2" footer="0.2"/>
  <pageSetup scale="62" fitToHeight="0" orientation="portrait" r:id="rId1"/>
  <headerFooter>
    <oddFooter>&amp;LUW-QPF-P-001-01-B</oddFooter>
  </headerFooter>
  <rowBreaks count="7" manualBreakCount="7">
    <brk id="69" max="16383" man="1"/>
    <brk id="171" max="16383" man="1"/>
    <brk id="273" max="16383" man="1"/>
    <brk id="375" max="16383" man="1"/>
    <brk id="477" max="16383" man="1"/>
    <brk id="579" max="16383" man="1"/>
    <brk id="666" min="1" max="12" man="1"/>
  </rowBreaks>
  <ignoredErrors>
    <ignoredError sqref="G12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97" r:id="rId4" name="Check Box 73">
              <controlPr locked="0" defaultSize="0" autoFill="0" autoLine="0" autoPict="0">
                <anchor moveWithCells="1">
                  <from>
                    <xdr:col>6</xdr:col>
                    <xdr:colOff>647700</xdr:colOff>
                    <xdr:row>75</xdr:row>
                    <xdr:rowOff>38100</xdr:rowOff>
                  </from>
                  <to>
                    <xdr:col>6</xdr:col>
                    <xdr:colOff>876300</xdr:colOff>
                    <xdr:row>76</xdr:row>
                    <xdr:rowOff>28575</xdr:rowOff>
                  </to>
                </anchor>
              </controlPr>
            </control>
          </mc:Choice>
        </mc:AlternateContent>
        <mc:AlternateContent xmlns:mc="http://schemas.openxmlformats.org/markup-compatibility/2006">
          <mc:Choice Requires="x14">
            <control shapeId="1098" r:id="rId5" name="Check Box 74">
              <controlPr locked="0" defaultSize="0" autoFill="0" autoLine="0" autoPict="0">
                <anchor moveWithCells="1">
                  <from>
                    <xdr:col>9</xdr:col>
                    <xdr:colOff>619125</xdr:colOff>
                    <xdr:row>75</xdr:row>
                    <xdr:rowOff>38100</xdr:rowOff>
                  </from>
                  <to>
                    <xdr:col>9</xdr:col>
                    <xdr:colOff>847725</xdr:colOff>
                    <xdr:row>76</xdr:row>
                    <xdr:rowOff>28575</xdr:rowOff>
                  </to>
                </anchor>
              </controlPr>
            </control>
          </mc:Choice>
        </mc:AlternateContent>
        <mc:AlternateContent xmlns:mc="http://schemas.openxmlformats.org/markup-compatibility/2006">
          <mc:Choice Requires="x14">
            <control shapeId="1099" r:id="rId6" name="Check Box 75">
              <controlPr locked="0" defaultSize="0" autoFill="0" autoLine="0" autoPict="0">
                <anchor moveWithCells="1">
                  <from>
                    <xdr:col>2</xdr:col>
                    <xdr:colOff>619125</xdr:colOff>
                    <xdr:row>79</xdr:row>
                    <xdr:rowOff>28575</xdr:rowOff>
                  </from>
                  <to>
                    <xdr:col>2</xdr:col>
                    <xdr:colOff>847725</xdr:colOff>
                    <xdr:row>80</xdr:row>
                    <xdr:rowOff>19050</xdr:rowOff>
                  </to>
                </anchor>
              </controlPr>
            </control>
          </mc:Choice>
        </mc:AlternateContent>
        <mc:AlternateContent xmlns:mc="http://schemas.openxmlformats.org/markup-compatibility/2006">
          <mc:Choice Requires="x14">
            <control shapeId="1100" r:id="rId7" name="Check Box 76">
              <controlPr locked="0" defaultSize="0" autoFill="0" autoLine="0" autoPict="0">
                <anchor moveWithCells="1">
                  <from>
                    <xdr:col>4</xdr:col>
                    <xdr:colOff>619125</xdr:colOff>
                    <xdr:row>79</xdr:row>
                    <xdr:rowOff>28575</xdr:rowOff>
                  </from>
                  <to>
                    <xdr:col>4</xdr:col>
                    <xdr:colOff>847725</xdr:colOff>
                    <xdr:row>80</xdr:row>
                    <xdr:rowOff>19050</xdr:rowOff>
                  </to>
                </anchor>
              </controlPr>
            </control>
          </mc:Choice>
        </mc:AlternateContent>
        <mc:AlternateContent xmlns:mc="http://schemas.openxmlformats.org/markup-compatibility/2006">
          <mc:Choice Requires="x14">
            <control shapeId="1106" r:id="rId8" name="Check Box 82">
              <controlPr locked="0" defaultSize="0" autoFill="0" autoLine="0" autoPict="0">
                <anchor moveWithCells="1">
                  <from>
                    <xdr:col>7</xdr:col>
                    <xdr:colOff>647700</xdr:colOff>
                    <xdr:row>634</xdr:row>
                    <xdr:rowOff>38100</xdr:rowOff>
                  </from>
                  <to>
                    <xdr:col>7</xdr:col>
                    <xdr:colOff>876300</xdr:colOff>
                    <xdr:row>634</xdr:row>
                    <xdr:rowOff>219075</xdr:rowOff>
                  </to>
                </anchor>
              </controlPr>
            </control>
          </mc:Choice>
        </mc:AlternateContent>
        <mc:AlternateContent xmlns:mc="http://schemas.openxmlformats.org/markup-compatibility/2006">
          <mc:Choice Requires="x14">
            <control shapeId="1107" r:id="rId9" name="Check Box 83">
              <controlPr locked="0" defaultSize="0" autoFill="0" autoLine="0" autoPict="0">
                <anchor moveWithCells="1">
                  <from>
                    <xdr:col>9</xdr:col>
                    <xdr:colOff>714375</xdr:colOff>
                    <xdr:row>634</xdr:row>
                    <xdr:rowOff>38100</xdr:rowOff>
                  </from>
                  <to>
                    <xdr:col>10</xdr:col>
                    <xdr:colOff>28575</xdr:colOff>
                    <xdr:row>634</xdr:row>
                    <xdr:rowOff>219075</xdr:rowOff>
                  </to>
                </anchor>
              </controlPr>
            </control>
          </mc:Choice>
        </mc:AlternateContent>
        <mc:AlternateContent xmlns:mc="http://schemas.openxmlformats.org/markup-compatibility/2006">
          <mc:Choice Requires="x14">
            <control shapeId="1108" r:id="rId10" name="Check Box 84">
              <controlPr locked="0" defaultSize="0" autoFill="0" autoLine="0" autoPict="0">
                <anchor moveWithCells="1">
                  <from>
                    <xdr:col>7</xdr:col>
                    <xdr:colOff>647700</xdr:colOff>
                    <xdr:row>637</xdr:row>
                    <xdr:rowOff>38100</xdr:rowOff>
                  </from>
                  <to>
                    <xdr:col>7</xdr:col>
                    <xdr:colOff>876300</xdr:colOff>
                    <xdr:row>637</xdr:row>
                    <xdr:rowOff>219075</xdr:rowOff>
                  </to>
                </anchor>
              </controlPr>
            </control>
          </mc:Choice>
        </mc:AlternateContent>
        <mc:AlternateContent xmlns:mc="http://schemas.openxmlformats.org/markup-compatibility/2006">
          <mc:Choice Requires="x14">
            <control shapeId="1109" r:id="rId11" name="Check Box 85">
              <controlPr locked="0" defaultSize="0" autoFill="0" autoLine="0" autoPict="0">
                <anchor moveWithCells="1">
                  <from>
                    <xdr:col>9</xdr:col>
                    <xdr:colOff>714375</xdr:colOff>
                    <xdr:row>637</xdr:row>
                    <xdr:rowOff>38100</xdr:rowOff>
                  </from>
                  <to>
                    <xdr:col>10</xdr:col>
                    <xdr:colOff>28575</xdr:colOff>
                    <xdr:row>637</xdr:row>
                    <xdr:rowOff>219075</xdr:rowOff>
                  </to>
                </anchor>
              </controlPr>
            </control>
          </mc:Choice>
        </mc:AlternateContent>
        <mc:AlternateContent xmlns:mc="http://schemas.openxmlformats.org/markup-compatibility/2006">
          <mc:Choice Requires="x14">
            <control shapeId="1110" r:id="rId12" name="Check Box 86">
              <controlPr locked="0" defaultSize="0" autoFill="0" autoLine="0" autoPict="0">
                <anchor moveWithCells="1">
                  <from>
                    <xdr:col>7</xdr:col>
                    <xdr:colOff>647700</xdr:colOff>
                    <xdr:row>642</xdr:row>
                    <xdr:rowOff>38100</xdr:rowOff>
                  </from>
                  <to>
                    <xdr:col>7</xdr:col>
                    <xdr:colOff>876300</xdr:colOff>
                    <xdr:row>642</xdr:row>
                    <xdr:rowOff>219075</xdr:rowOff>
                  </to>
                </anchor>
              </controlPr>
            </control>
          </mc:Choice>
        </mc:AlternateContent>
        <mc:AlternateContent xmlns:mc="http://schemas.openxmlformats.org/markup-compatibility/2006">
          <mc:Choice Requires="x14">
            <control shapeId="1111" r:id="rId13" name="Check Box 87">
              <controlPr locked="0" defaultSize="0" autoFill="0" autoLine="0" autoPict="0">
                <anchor moveWithCells="1">
                  <from>
                    <xdr:col>9</xdr:col>
                    <xdr:colOff>714375</xdr:colOff>
                    <xdr:row>642</xdr:row>
                    <xdr:rowOff>38100</xdr:rowOff>
                  </from>
                  <to>
                    <xdr:col>10</xdr:col>
                    <xdr:colOff>28575</xdr:colOff>
                    <xdr:row>642</xdr:row>
                    <xdr:rowOff>219075</xdr:rowOff>
                  </to>
                </anchor>
              </controlPr>
            </control>
          </mc:Choice>
        </mc:AlternateContent>
        <mc:AlternateContent xmlns:mc="http://schemas.openxmlformats.org/markup-compatibility/2006">
          <mc:Choice Requires="x14">
            <control shapeId="1112" r:id="rId14" name="Check Box 88">
              <controlPr locked="0" defaultSize="0" autoFill="0" autoLine="0" autoPict="0">
                <anchor moveWithCells="1">
                  <from>
                    <xdr:col>7</xdr:col>
                    <xdr:colOff>647700</xdr:colOff>
                    <xdr:row>649</xdr:row>
                    <xdr:rowOff>38100</xdr:rowOff>
                  </from>
                  <to>
                    <xdr:col>7</xdr:col>
                    <xdr:colOff>876300</xdr:colOff>
                    <xdr:row>649</xdr:row>
                    <xdr:rowOff>219075</xdr:rowOff>
                  </to>
                </anchor>
              </controlPr>
            </control>
          </mc:Choice>
        </mc:AlternateContent>
        <mc:AlternateContent xmlns:mc="http://schemas.openxmlformats.org/markup-compatibility/2006">
          <mc:Choice Requires="x14">
            <control shapeId="1113" r:id="rId15" name="Check Box 89">
              <controlPr locked="0" defaultSize="0" autoFill="0" autoLine="0" autoPict="0">
                <anchor moveWithCells="1">
                  <from>
                    <xdr:col>9</xdr:col>
                    <xdr:colOff>714375</xdr:colOff>
                    <xdr:row>649</xdr:row>
                    <xdr:rowOff>38100</xdr:rowOff>
                  </from>
                  <to>
                    <xdr:col>10</xdr:col>
                    <xdr:colOff>28575</xdr:colOff>
                    <xdr:row>649</xdr:row>
                    <xdr:rowOff>219075</xdr:rowOff>
                  </to>
                </anchor>
              </controlPr>
            </control>
          </mc:Choice>
        </mc:AlternateContent>
        <mc:AlternateContent xmlns:mc="http://schemas.openxmlformats.org/markup-compatibility/2006">
          <mc:Choice Requires="x14">
            <control shapeId="1114" r:id="rId16" name="Check Box 90">
              <controlPr locked="0" defaultSize="0" autoFill="0" autoLine="0" autoPict="0">
                <anchor moveWithCells="1">
                  <from>
                    <xdr:col>7</xdr:col>
                    <xdr:colOff>647700</xdr:colOff>
                    <xdr:row>651</xdr:row>
                    <xdr:rowOff>38100</xdr:rowOff>
                  </from>
                  <to>
                    <xdr:col>7</xdr:col>
                    <xdr:colOff>876300</xdr:colOff>
                    <xdr:row>651</xdr:row>
                    <xdr:rowOff>219075</xdr:rowOff>
                  </to>
                </anchor>
              </controlPr>
            </control>
          </mc:Choice>
        </mc:AlternateContent>
        <mc:AlternateContent xmlns:mc="http://schemas.openxmlformats.org/markup-compatibility/2006">
          <mc:Choice Requires="x14">
            <control shapeId="1115" r:id="rId17" name="Check Box 91">
              <controlPr locked="0" defaultSize="0" autoFill="0" autoLine="0" autoPict="0">
                <anchor moveWithCells="1">
                  <from>
                    <xdr:col>9</xdr:col>
                    <xdr:colOff>714375</xdr:colOff>
                    <xdr:row>651</xdr:row>
                    <xdr:rowOff>38100</xdr:rowOff>
                  </from>
                  <to>
                    <xdr:col>10</xdr:col>
                    <xdr:colOff>28575</xdr:colOff>
                    <xdr:row>651</xdr:row>
                    <xdr:rowOff>219075</xdr:rowOff>
                  </to>
                </anchor>
              </controlPr>
            </control>
          </mc:Choice>
        </mc:AlternateContent>
        <mc:AlternateContent xmlns:mc="http://schemas.openxmlformats.org/markup-compatibility/2006">
          <mc:Choice Requires="x14">
            <control shapeId="1116" r:id="rId18" name="Check Box 92">
              <controlPr locked="0" defaultSize="0" autoFill="0" autoLine="0" autoPict="0">
                <anchor moveWithCells="1">
                  <from>
                    <xdr:col>7</xdr:col>
                    <xdr:colOff>647700</xdr:colOff>
                    <xdr:row>653</xdr:row>
                    <xdr:rowOff>38100</xdr:rowOff>
                  </from>
                  <to>
                    <xdr:col>7</xdr:col>
                    <xdr:colOff>876300</xdr:colOff>
                    <xdr:row>653</xdr:row>
                    <xdr:rowOff>219075</xdr:rowOff>
                  </to>
                </anchor>
              </controlPr>
            </control>
          </mc:Choice>
        </mc:AlternateContent>
        <mc:AlternateContent xmlns:mc="http://schemas.openxmlformats.org/markup-compatibility/2006">
          <mc:Choice Requires="x14">
            <control shapeId="1117" r:id="rId19" name="Check Box 93">
              <controlPr locked="0" defaultSize="0" autoFill="0" autoLine="0" autoPict="0">
                <anchor moveWithCells="1">
                  <from>
                    <xdr:col>9</xdr:col>
                    <xdr:colOff>714375</xdr:colOff>
                    <xdr:row>653</xdr:row>
                    <xdr:rowOff>38100</xdr:rowOff>
                  </from>
                  <to>
                    <xdr:col>10</xdr:col>
                    <xdr:colOff>28575</xdr:colOff>
                    <xdr:row>653</xdr:row>
                    <xdr:rowOff>219075</xdr:rowOff>
                  </to>
                </anchor>
              </controlPr>
            </control>
          </mc:Choice>
        </mc:AlternateContent>
        <mc:AlternateContent xmlns:mc="http://schemas.openxmlformats.org/markup-compatibility/2006">
          <mc:Choice Requires="x14">
            <control shapeId="1127" r:id="rId20" name="Check Box 103">
              <controlPr locked="0" defaultSize="0" autoFill="0" autoLine="0" autoPict="0">
                <anchor moveWithCells="1">
                  <from>
                    <xdr:col>6</xdr:col>
                    <xdr:colOff>647700</xdr:colOff>
                    <xdr:row>177</xdr:row>
                    <xdr:rowOff>38100</xdr:rowOff>
                  </from>
                  <to>
                    <xdr:col>6</xdr:col>
                    <xdr:colOff>876300</xdr:colOff>
                    <xdr:row>178</xdr:row>
                    <xdr:rowOff>28575</xdr:rowOff>
                  </to>
                </anchor>
              </controlPr>
            </control>
          </mc:Choice>
        </mc:AlternateContent>
        <mc:AlternateContent xmlns:mc="http://schemas.openxmlformats.org/markup-compatibility/2006">
          <mc:Choice Requires="x14">
            <control shapeId="1128" r:id="rId21" name="Check Box 104">
              <controlPr locked="0" defaultSize="0" autoFill="0" autoLine="0" autoPict="0">
                <anchor moveWithCells="1">
                  <from>
                    <xdr:col>9</xdr:col>
                    <xdr:colOff>619125</xdr:colOff>
                    <xdr:row>177</xdr:row>
                    <xdr:rowOff>38100</xdr:rowOff>
                  </from>
                  <to>
                    <xdr:col>9</xdr:col>
                    <xdr:colOff>847725</xdr:colOff>
                    <xdr:row>178</xdr:row>
                    <xdr:rowOff>28575</xdr:rowOff>
                  </to>
                </anchor>
              </controlPr>
            </control>
          </mc:Choice>
        </mc:AlternateContent>
        <mc:AlternateContent xmlns:mc="http://schemas.openxmlformats.org/markup-compatibility/2006">
          <mc:Choice Requires="x14">
            <control shapeId="1129" r:id="rId22" name="Check Box 105">
              <controlPr locked="0" defaultSize="0" autoFill="0" autoLine="0" autoPict="0">
                <anchor moveWithCells="1">
                  <from>
                    <xdr:col>2</xdr:col>
                    <xdr:colOff>619125</xdr:colOff>
                    <xdr:row>181</xdr:row>
                    <xdr:rowOff>28575</xdr:rowOff>
                  </from>
                  <to>
                    <xdr:col>2</xdr:col>
                    <xdr:colOff>847725</xdr:colOff>
                    <xdr:row>182</xdr:row>
                    <xdr:rowOff>19050</xdr:rowOff>
                  </to>
                </anchor>
              </controlPr>
            </control>
          </mc:Choice>
        </mc:AlternateContent>
        <mc:AlternateContent xmlns:mc="http://schemas.openxmlformats.org/markup-compatibility/2006">
          <mc:Choice Requires="x14">
            <control shapeId="1130" r:id="rId23" name="Check Box 106">
              <controlPr locked="0" defaultSize="0" autoFill="0" autoLine="0" autoPict="0">
                <anchor moveWithCells="1">
                  <from>
                    <xdr:col>4</xdr:col>
                    <xdr:colOff>619125</xdr:colOff>
                    <xdr:row>181</xdr:row>
                    <xdr:rowOff>28575</xdr:rowOff>
                  </from>
                  <to>
                    <xdr:col>4</xdr:col>
                    <xdr:colOff>847725</xdr:colOff>
                    <xdr:row>182</xdr:row>
                    <xdr:rowOff>19050</xdr:rowOff>
                  </to>
                </anchor>
              </controlPr>
            </control>
          </mc:Choice>
        </mc:AlternateContent>
        <mc:AlternateContent xmlns:mc="http://schemas.openxmlformats.org/markup-compatibility/2006">
          <mc:Choice Requires="x14">
            <control shapeId="1145" r:id="rId24" name="Check Box 121">
              <controlPr locked="0" defaultSize="0" autoFill="0" autoLine="0" autoPict="0">
                <anchor moveWithCells="1">
                  <from>
                    <xdr:col>6</xdr:col>
                    <xdr:colOff>647700</xdr:colOff>
                    <xdr:row>279</xdr:row>
                    <xdr:rowOff>38100</xdr:rowOff>
                  </from>
                  <to>
                    <xdr:col>6</xdr:col>
                    <xdr:colOff>876300</xdr:colOff>
                    <xdr:row>280</xdr:row>
                    <xdr:rowOff>28575</xdr:rowOff>
                  </to>
                </anchor>
              </controlPr>
            </control>
          </mc:Choice>
        </mc:AlternateContent>
        <mc:AlternateContent xmlns:mc="http://schemas.openxmlformats.org/markup-compatibility/2006">
          <mc:Choice Requires="x14">
            <control shapeId="1146" r:id="rId25" name="Check Box 122">
              <controlPr locked="0" defaultSize="0" autoFill="0" autoLine="0" autoPict="0">
                <anchor moveWithCells="1">
                  <from>
                    <xdr:col>9</xdr:col>
                    <xdr:colOff>619125</xdr:colOff>
                    <xdr:row>279</xdr:row>
                    <xdr:rowOff>38100</xdr:rowOff>
                  </from>
                  <to>
                    <xdr:col>9</xdr:col>
                    <xdr:colOff>847725</xdr:colOff>
                    <xdr:row>280</xdr:row>
                    <xdr:rowOff>28575</xdr:rowOff>
                  </to>
                </anchor>
              </controlPr>
            </control>
          </mc:Choice>
        </mc:AlternateContent>
        <mc:AlternateContent xmlns:mc="http://schemas.openxmlformats.org/markup-compatibility/2006">
          <mc:Choice Requires="x14">
            <control shapeId="1147" r:id="rId26" name="Check Box 123">
              <controlPr locked="0" defaultSize="0" autoFill="0" autoLine="0" autoPict="0">
                <anchor moveWithCells="1">
                  <from>
                    <xdr:col>2</xdr:col>
                    <xdr:colOff>619125</xdr:colOff>
                    <xdr:row>283</xdr:row>
                    <xdr:rowOff>28575</xdr:rowOff>
                  </from>
                  <to>
                    <xdr:col>2</xdr:col>
                    <xdr:colOff>847725</xdr:colOff>
                    <xdr:row>284</xdr:row>
                    <xdr:rowOff>19050</xdr:rowOff>
                  </to>
                </anchor>
              </controlPr>
            </control>
          </mc:Choice>
        </mc:AlternateContent>
        <mc:AlternateContent xmlns:mc="http://schemas.openxmlformats.org/markup-compatibility/2006">
          <mc:Choice Requires="x14">
            <control shapeId="1148" r:id="rId27" name="Check Box 124">
              <controlPr locked="0" defaultSize="0" autoFill="0" autoLine="0" autoPict="0">
                <anchor moveWithCells="1">
                  <from>
                    <xdr:col>4</xdr:col>
                    <xdr:colOff>619125</xdr:colOff>
                    <xdr:row>283</xdr:row>
                    <xdr:rowOff>28575</xdr:rowOff>
                  </from>
                  <to>
                    <xdr:col>4</xdr:col>
                    <xdr:colOff>847725</xdr:colOff>
                    <xdr:row>284</xdr:row>
                    <xdr:rowOff>19050</xdr:rowOff>
                  </to>
                </anchor>
              </controlPr>
            </control>
          </mc:Choice>
        </mc:AlternateContent>
        <mc:AlternateContent xmlns:mc="http://schemas.openxmlformats.org/markup-compatibility/2006">
          <mc:Choice Requires="x14">
            <control shapeId="1155" r:id="rId28" name="Check Box 131">
              <controlPr locked="0" defaultSize="0" autoFill="0" autoLine="0" autoPict="0">
                <anchor moveWithCells="1">
                  <from>
                    <xdr:col>6</xdr:col>
                    <xdr:colOff>647700</xdr:colOff>
                    <xdr:row>381</xdr:row>
                    <xdr:rowOff>38100</xdr:rowOff>
                  </from>
                  <to>
                    <xdr:col>6</xdr:col>
                    <xdr:colOff>876300</xdr:colOff>
                    <xdr:row>382</xdr:row>
                    <xdr:rowOff>28575</xdr:rowOff>
                  </to>
                </anchor>
              </controlPr>
            </control>
          </mc:Choice>
        </mc:AlternateContent>
        <mc:AlternateContent xmlns:mc="http://schemas.openxmlformats.org/markup-compatibility/2006">
          <mc:Choice Requires="x14">
            <control shapeId="1156" r:id="rId29" name="Check Box 132">
              <controlPr locked="0" defaultSize="0" autoFill="0" autoLine="0" autoPict="0">
                <anchor moveWithCells="1">
                  <from>
                    <xdr:col>9</xdr:col>
                    <xdr:colOff>619125</xdr:colOff>
                    <xdr:row>381</xdr:row>
                    <xdr:rowOff>38100</xdr:rowOff>
                  </from>
                  <to>
                    <xdr:col>9</xdr:col>
                    <xdr:colOff>847725</xdr:colOff>
                    <xdr:row>382</xdr:row>
                    <xdr:rowOff>28575</xdr:rowOff>
                  </to>
                </anchor>
              </controlPr>
            </control>
          </mc:Choice>
        </mc:AlternateContent>
        <mc:AlternateContent xmlns:mc="http://schemas.openxmlformats.org/markup-compatibility/2006">
          <mc:Choice Requires="x14">
            <control shapeId="1157" r:id="rId30" name="Check Box 133">
              <controlPr locked="0" defaultSize="0" autoFill="0" autoLine="0" autoPict="0">
                <anchor moveWithCells="1">
                  <from>
                    <xdr:col>2</xdr:col>
                    <xdr:colOff>619125</xdr:colOff>
                    <xdr:row>385</xdr:row>
                    <xdr:rowOff>28575</xdr:rowOff>
                  </from>
                  <to>
                    <xdr:col>2</xdr:col>
                    <xdr:colOff>847725</xdr:colOff>
                    <xdr:row>386</xdr:row>
                    <xdr:rowOff>19050</xdr:rowOff>
                  </to>
                </anchor>
              </controlPr>
            </control>
          </mc:Choice>
        </mc:AlternateContent>
        <mc:AlternateContent xmlns:mc="http://schemas.openxmlformats.org/markup-compatibility/2006">
          <mc:Choice Requires="x14">
            <control shapeId="1158" r:id="rId31" name="Check Box 134">
              <controlPr locked="0" defaultSize="0" autoFill="0" autoLine="0" autoPict="0">
                <anchor moveWithCells="1">
                  <from>
                    <xdr:col>4</xdr:col>
                    <xdr:colOff>619125</xdr:colOff>
                    <xdr:row>385</xdr:row>
                    <xdr:rowOff>28575</xdr:rowOff>
                  </from>
                  <to>
                    <xdr:col>4</xdr:col>
                    <xdr:colOff>847725</xdr:colOff>
                    <xdr:row>386</xdr:row>
                    <xdr:rowOff>19050</xdr:rowOff>
                  </to>
                </anchor>
              </controlPr>
            </control>
          </mc:Choice>
        </mc:AlternateContent>
        <mc:AlternateContent xmlns:mc="http://schemas.openxmlformats.org/markup-compatibility/2006">
          <mc:Choice Requires="x14">
            <control shapeId="1167" r:id="rId32" name="Check Box 143">
              <controlPr locked="0" defaultSize="0" autoFill="0" autoLine="0" autoPict="0">
                <anchor moveWithCells="1">
                  <from>
                    <xdr:col>6</xdr:col>
                    <xdr:colOff>647700</xdr:colOff>
                    <xdr:row>483</xdr:row>
                    <xdr:rowOff>38100</xdr:rowOff>
                  </from>
                  <to>
                    <xdr:col>6</xdr:col>
                    <xdr:colOff>876300</xdr:colOff>
                    <xdr:row>484</xdr:row>
                    <xdr:rowOff>28575</xdr:rowOff>
                  </to>
                </anchor>
              </controlPr>
            </control>
          </mc:Choice>
        </mc:AlternateContent>
        <mc:AlternateContent xmlns:mc="http://schemas.openxmlformats.org/markup-compatibility/2006">
          <mc:Choice Requires="x14">
            <control shapeId="1168" r:id="rId33" name="Check Box 144">
              <controlPr locked="0" defaultSize="0" autoFill="0" autoLine="0" autoPict="0">
                <anchor moveWithCells="1">
                  <from>
                    <xdr:col>9</xdr:col>
                    <xdr:colOff>619125</xdr:colOff>
                    <xdr:row>483</xdr:row>
                    <xdr:rowOff>38100</xdr:rowOff>
                  </from>
                  <to>
                    <xdr:col>9</xdr:col>
                    <xdr:colOff>847725</xdr:colOff>
                    <xdr:row>484</xdr:row>
                    <xdr:rowOff>28575</xdr:rowOff>
                  </to>
                </anchor>
              </controlPr>
            </control>
          </mc:Choice>
        </mc:AlternateContent>
        <mc:AlternateContent xmlns:mc="http://schemas.openxmlformats.org/markup-compatibility/2006">
          <mc:Choice Requires="x14">
            <control shapeId="1169" r:id="rId34" name="Check Box 145">
              <controlPr locked="0" defaultSize="0" autoFill="0" autoLine="0" autoPict="0">
                <anchor moveWithCells="1">
                  <from>
                    <xdr:col>2</xdr:col>
                    <xdr:colOff>619125</xdr:colOff>
                    <xdr:row>487</xdr:row>
                    <xdr:rowOff>28575</xdr:rowOff>
                  </from>
                  <to>
                    <xdr:col>2</xdr:col>
                    <xdr:colOff>847725</xdr:colOff>
                    <xdr:row>488</xdr:row>
                    <xdr:rowOff>19050</xdr:rowOff>
                  </to>
                </anchor>
              </controlPr>
            </control>
          </mc:Choice>
        </mc:AlternateContent>
        <mc:AlternateContent xmlns:mc="http://schemas.openxmlformats.org/markup-compatibility/2006">
          <mc:Choice Requires="x14">
            <control shapeId="1170" r:id="rId35" name="Check Box 146">
              <controlPr locked="0" defaultSize="0" autoFill="0" autoLine="0" autoPict="0">
                <anchor moveWithCells="1">
                  <from>
                    <xdr:col>4</xdr:col>
                    <xdr:colOff>619125</xdr:colOff>
                    <xdr:row>487</xdr:row>
                    <xdr:rowOff>28575</xdr:rowOff>
                  </from>
                  <to>
                    <xdr:col>4</xdr:col>
                    <xdr:colOff>847725</xdr:colOff>
                    <xdr:row>488</xdr:row>
                    <xdr:rowOff>19050</xdr:rowOff>
                  </to>
                </anchor>
              </controlPr>
            </control>
          </mc:Choice>
        </mc:AlternateContent>
        <mc:AlternateContent xmlns:mc="http://schemas.openxmlformats.org/markup-compatibility/2006">
          <mc:Choice Requires="x14">
            <control shapeId="1171" r:id="rId36" name="Check Box 147">
              <controlPr locked="0" defaultSize="0" autoFill="0" autoLine="0" autoPict="0">
                <anchor moveWithCells="1">
                  <from>
                    <xdr:col>8</xdr:col>
                    <xdr:colOff>609600</xdr:colOff>
                    <xdr:row>147</xdr:row>
                    <xdr:rowOff>95250</xdr:rowOff>
                  </from>
                  <to>
                    <xdr:col>8</xdr:col>
                    <xdr:colOff>838200</xdr:colOff>
                    <xdr:row>148</xdr:row>
                    <xdr:rowOff>104775</xdr:rowOff>
                  </to>
                </anchor>
              </controlPr>
            </control>
          </mc:Choice>
        </mc:AlternateContent>
        <mc:AlternateContent xmlns:mc="http://schemas.openxmlformats.org/markup-compatibility/2006">
          <mc:Choice Requires="x14">
            <control shapeId="1175" r:id="rId37" name="Check Box 151">
              <controlPr locked="0" defaultSize="0" autoFill="0" autoLine="0" autoPict="0">
                <anchor moveWithCells="1">
                  <from>
                    <xdr:col>8</xdr:col>
                    <xdr:colOff>609600</xdr:colOff>
                    <xdr:row>556</xdr:row>
                    <xdr:rowOff>95250</xdr:rowOff>
                  </from>
                  <to>
                    <xdr:col>8</xdr:col>
                    <xdr:colOff>838200</xdr:colOff>
                    <xdr:row>557</xdr:row>
                    <xdr:rowOff>133350</xdr:rowOff>
                  </to>
                </anchor>
              </controlPr>
            </control>
          </mc:Choice>
        </mc:AlternateContent>
        <mc:AlternateContent xmlns:mc="http://schemas.openxmlformats.org/markup-compatibility/2006">
          <mc:Choice Requires="x14">
            <control shapeId="1182" r:id="rId38" name="Check Box 158">
              <controlPr locked="0" defaultSize="0" autoFill="0" autoLine="0" autoPict="0">
                <anchor moveWithCells="1">
                  <from>
                    <xdr:col>8</xdr:col>
                    <xdr:colOff>609600</xdr:colOff>
                    <xdr:row>454</xdr:row>
                    <xdr:rowOff>95250</xdr:rowOff>
                  </from>
                  <to>
                    <xdr:col>8</xdr:col>
                    <xdr:colOff>838200</xdr:colOff>
                    <xdr:row>455</xdr:row>
                    <xdr:rowOff>152400</xdr:rowOff>
                  </to>
                </anchor>
              </controlPr>
            </control>
          </mc:Choice>
        </mc:AlternateContent>
        <mc:AlternateContent xmlns:mc="http://schemas.openxmlformats.org/markup-compatibility/2006">
          <mc:Choice Requires="x14">
            <control shapeId="1184" r:id="rId39" name="Check Box 160">
              <controlPr locked="0" defaultSize="0" autoFill="0" autoLine="0" autoPict="0">
                <anchor moveWithCells="1">
                  <from>
                    <xdr:col>8</xdr:col>
                    <xdr:colOff>609600</xdr:colOff>
                    <xdr:row>352</xdr:row>
                    <xdr:rowOff>95250</xdr:rowOff>
                  </from>
                  <to>
                    <xdr:col>8</xdr:col>
                    <xdr:colOff>838200</xdr:colOff>
                    <xdr:row>353</xdr:row>
                    <xdr:rowOff>85725</xdr:rowOff>
                  </to>
                </anchor>
              </controlPr>
            </control>
          </mc:Choice>
        </mc:AlternateContent>
        <mc:AlternateContent xmlns:mc="http://schemas.openxmlformats.org/markup-compatibility/2006">
          <mc:Choice Requires="x14">
            <control shapeId="1186" r:id="rId40" name="Check Box 162">
              <controlPr locked="0" defaultSize="0" autoFill="0" autoLine="0" autoPict="0">
                <anchor moveWithCells="1">
                  <from>
                    <xdr:col>8</xdr:col>
                    <xdr:colOff>609600</xdr:colOff>
                    <xdr:row>250</xdr:row>
                    <xdr:rowOff>95250</xdr:rowOff>
                  </from>
                  <to>
                    <xdr:col>8</xdr:col>
                    <xdr:colOff>838200</xdr:colOff>
                    <xdr:row>251</xdr:row>
                    <xdr:rowOff>152400</xdr:rowOff>
                  </to>
                </anchor>
              </controlPr>
            </control>
          </mc:Choice>
        </mc:AlternateContent>
        <mc:AlternateContent xmlns:mc="http://schemas.openxmlformats.org/markup-compatibility/2006">
          <mc:Choice Requires="x14">
            <control shapeId="1189" r:id="rId41" name="Check Box 165">
              <controlPr locked="0" defaultSize="0" autoFill="0" autoLine="0" autoPict="0">
                <anchor moveWithCells="1">
                  <from>
                    <xdr:col>2</xdr:col>
                    <xdr:colOff>619125</xdr:colOff>
                    <xdr:row>586</xdr:row>
                    <xdr:rowOff>28575</xdr:rowOff>
                  </from>
                  <to>
                    <xdr:col>2</xdr:col>
                    <xdr:colOff>847725</xdr:colOff>
                    <xdr:row>586</xdr:row>
                    <xdr:rowOff>190500</xdr:rowOff>
                  </to>
                </anchor>
              </controlPr>
            </control>
          </mc:Choice>
        </mc:AlternateContent>
        <mc:AlternateContent xmlns:mc="http://schemas.openxmlformats.org/markup-compatibility/2006">
          <mc:Choice Requires="x14">
            <control shapeId="1190" r:id="rId42" name="Check Box 166">
              <controlPr locked="0" defaultSize="0" autoFill="0" autoLine="0" autoPict="0">
                <anchor moveWithCells="1">
                  <from>
                    <xdr:col>4</xdr:col>
                    <xdr:colOff>619125</xdr:colOff>
                    <xdr:row>586</xdr:row>
                    <xdr:rowOff>28575</xdr:rowOff>
                  </from>
                  <to>
                    <xdr:col>4</xdr:col>
                    <xdr:colOff>847725</xdr:colOff>
                    <xdr:row>586</xdr:row>
                    <xdr:rowOff>190500</xdr:rowOff>
                  </to>
                </anchor>
              </controlPr>
            </control>
          </mc:Choice>
        </mc:AlternateContent>
        <mc:AlternateContent xmlns:mc="http://schemas.openxmlformats.org/markup-compatibility/2006">
          <mc:Choice Requires="x14">
            <control shapeId="1392" r:id="rId43" name="Check Box 368">
              <controlPr locked="0" defaultSize="0" autoFill="0" autoLine="0" autoPict="0">
                <anchor moveWithCells="1">
                  <from>
                    <xdr:col>2</xdr:col>
                    <xdr:colOff>581025</xdr:colOff>
                    <xdr:row>43</xdr:row>
                    <xdr:rowOff>95250</xdr:rowOff>
                  </from>
                  <to>
                    <xdr:col>2</xdr:col>
                    <xdr:colOff>838200</xdr:colOff>
                    <xdr:row>45</xdr:row>
                    <xdr:rowOff>0</xdr:rowOff>
                  </to>
                </anchor>
              </controlPr>
            </control>
          </mc:Choice>
        </mc:AlternateContent>
        <mc:AlternateContent xmlns:mc="http://schemas.openxmlformats.org/markup-compatibility/2006">
          <mc:Choice Requires="x14">
            <control shapeId="1393" r:id="rId44" name="Check Box 369">
              <controlPr locked="0" defaultSize="0" autoFill="0" autoLine="0" autoPict="0">
                <anchor moveWithCells="1">
                  <from>
                    <xdr:col>4</xdr:col>
                    <xdr:colOff>647700</xdr:colOff>
                    <xdr:row>44</xdr:row>
                    <xdr:rowOff>28575</xdr:rowOff>
                  </from>
                  <to>
                    <xdr:col>4</xdr:col>
                    <xdr:colOff>828675</xdr:colOff>
                    <xdr:row>44</xdr:row>
                    <xdr:rowOff>180975</xdr:rowOff>
                  </to>
                </anchor>
              </controlPr>
            </control>
          </mc:Choice>
        </mc:AlternateContent>
        <mc:AlternateContent xmlns:mc="http://schemas.openxmlformats.org/markup-compatibility/2006">
          <mc:Choice Requires="x14">
            <control shapeId="1457" r:id="rId45" name="Check Box 433">
              <controlPr locked="0" defaultSize="0" autoFill="0" autoLine="0" autoPict="0">
                <anchor moveWithCells="1">
                  <from>
                    <xdr:col>2</xdr:col>
                    <xdr:colOff>666750</xdr:colOff>
                    <xdr:row>670</xdr:row>
                    <xdr:rowOff>85725</xdr:rowOff>
                  </from>
                  <to>
                    <xdr:col>2</xdr:col>
                    <xdr:colOff>876300</xdr:colOff>
                    <xdr:row>670</xdr:row>
                    <xdr:rowOff>228600</xdr:rowOff>
                  </to>
                </anchor>
              </controlPr>
            </control>
          </mc:Choice>
        </mc:AlternateContent>
        <mc:AlternateContent xmlns:mc="http://schemas.openxmlformats.org/markup-compatibility/2006">
          <mc:Choice Requires="x14">
            <control shapeId="1458" r:id="rId46" name="Check Box 434">
              <controlPr locked="0" defaultSize="0" autoFill="0" autoLine="0" autoPict="0">
                <anchor moveWithCells="1">
                  <from>
                    <xdr:col>5</xdr:col>
                    <xdr:colOff>676275</xdr:colOff>
                    <xdr:row>670</xdr:row>
                    <xdr:rowOff>57150</xdr:rowOff>
                  </from>
                  <to>
                    <xdr:col>5</xdr:col>
                    <xdr:colOff>866775</xdr:colOff>
                    <xdr:row>670</xdr:row>
                    <xdr:rowOff>171450</xdr:rowOff>
                  </to>
                </anchor>
              </controlPr>
            </control>
          </mc:Choice>
        </mc:AlternateContent>
        <mc:AlternateContent xmlns:mc="http://schemas.openxmlformats.org/markup-compatibility/2006">
          <mc:Choice Requires="x14">
            <control shapeId="1459" r:id="rId47" name="Check Box 435">
              <controlPr locked="0" defaultSize="0" autoFill="0" autoLine="0" autoPict="0">
                <anchor moveWithCells="1">
                  <from>
                    <xdr:col>2</xdr:col>
                    <xdr:colOff>676275</xdr:colOff>
                    <xdr:row>671</xdr:row>
                    <xdr:rowOff>47625</xdr:rowOff>
                  </from>
                  <to>
                    <xdr:col>2</xdr:col>
                    <xdr:colOff>904875</xdr:colOff>
                    <xdr:row>671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82"/>
  <sheetViews>
    <sheetView workbookViewId="0">
      <selection activeCell="D27" sqref="D27"/>
    </sheetView>
  </sheetViews>
  <sheetFormatPr defaultRowHeight="15" x14ac:dyDescent="0.25"/>
  <cols>
    <col min="1" max="1" width="46.42578125" customWidth="1"/>
    <col min="2" max="2" width="14.5703125" customWidth="1"/>
    <col min="3" max="3" width="14.140625" customWidth="1"/>
    <col min="4" max="4" width="15" customWidth="1"/>
    <col min="5" max="5" width="15.5703125" customWidth="1"/>
    <col min="6" max="6" width="15.28515625" customWidth="1"/>
    <col min="7" max="7" width="13.42578125" customWidth="1"/>
  </cols>
  <sheetData>
    <row r="1" spans="1:7" ht="23.25" customHeight="1" x14ac:dyDescent="0.45">
      <c r="A1" s="394" t="s">
        <v>59</v>
      </c>
      <c r="B1" s="394"/>
      <c r="C1" s="394"/>
      <c r="D1" s="394"/>
      <c r="E1" s="394"/>
      <c r="F1" s="394"/>
      <c r="G1" s="394"/>
    </row>
    <row r="2" spans="1:7" x14ac:dyDescent="0.25">
      <c r="A2" s="395" t="s">
        <v>219</v>
      </c>
      <c r="B2" s="395"/>
      <c r="C2" s="395"/>
      <c r="D2" s="395"/>
      <c r="E2" s="395"/>
      <c r="F2" s="395"/>
      <c r="G2" s="395"/>
    </row>
    <row r="3" spans="1:7" ht="18.75" x14ac:dyDescent="0.3">
      <c r="A3" s="4" t="s">
        <v>60</v>
      </c>
    </row>
    <row r="4" spans="1:7" x14ac:dyDescent="0.25">
      <c r="A4" s="5"/>
      <c r="B4" s="55">
        <v>1</v>
      </c>
      <c r="C4" s="55">
        <v>2</v>
      </c>
      <c r="D4" s="55">
        <v>3</v>
      </c>
      <c r="E4" s="55">
        <v>4</v>
      </c>
      <c r="F4" s="55">
        <v>5</v>
      </c>
    </row>
    <row r="5" spans="1:7" x14ac:dyDescent="0.25">
      <c r="A5" s="6"/>
      <c r="B5" s="7" t="s">
        <v>145</v>
      </c>
      <c r="C5" s="7" t="s">
        <v>61</v>
      </c>
      <c r="D5" s="7" t="s">
        <v>62</v>
      </c>
      <c r="E5" s="7" t="s">
        <v>63</v>
      </c>
      <c r="F5" s="8" t="s">
        <v>146</v>
      </c>
    </row>
    <row r="6" spans="1:7" ht="15" customHeight="1" x14ac:dyDescent="0.25">
      <c r="A6" s="9" t="s">
        <v>64</v>
      </c>
      <c r="B6" s="9" t="s">
        <v>65</v>
      </c>
      <c r="C6" s="9" t="s">
        <v>66</v>
      </c>
      <c r="D6" s="9" t="s">
        <v>67</v>
      </c>
      <c r="E6" s="9" t="s">
        <v>68</v>
      </c>
      <c r="F6" s="396" t="s">
        <v>69</v>
      </c>
    </row>
    <row r="7" spans="1:7" x14ac:dyDescent="0.25">
      <c r="A7" s="9" t="s">
        <v>70</v>
      </c>
      <c r="B7" s="9" t="s">
        <v>71</v>
      </c>
      <c r="C7" s="9" t="s">
        <v>72</v>
      </c>
      <c r="D7" s="9" t="s">
        <v>73</v>
      </c>
      <c r="E7" s="9" t="s">
        <v>74</v>
      </c>
      <c r="F7" s="397"/>
    </row>
    <row r="8" spans="1:7" x14ac:dyDescent="0.25">
      <c r="A8" s="9" t="s">
        <v>75</v>
      </c>
      <c r="B8" s="9" t="s">
        <v>76</v>
      </c>
      <c r="C8" s="9" t="s">
        <v>77</v>
      </c>
      <c r="D8" s="9" t="s">
        <v>78</v>
      </c>
      <c r="E8" s="9" t="s">
        <v>79</v>
      </c>
      <c r="F8" s="397"/>
    </row>
    <row r="9" spans="1:7" x14ac:dyDescent="0.25">
      <c r="A9" s="9" t="s">
        <v>80</v>
      </c>
      <c r="B9" s="9"/>
      <c r="C9" s="9"/>
      <c r="D9" s="9"/>
      <c r="E9" s="9"/>
      <c r="F9" s="397"/>
    </row>
    <row r="10" spans="1:7" x14ac:dyDescent="0.25">
      <c r="A10" s="9" t="s">
        <v>81</v>
      </c>
      <c r="B10" s="9"/>
      <c r="C10" s="9"/>
      <c r="D10" s="9"/>
      <c r="E10" s="9"/>
      <c r="F10" s="397"/>
    </row>
    <row r="11" spans="1:7" x14ac:dyDescent="0.25">
      <c r="A11" s="10" t="s">
        <v>82</v>
      </c>
      <c r="B11" s="11" t="s">
        <v>83</v>
      </c>
      <c r="C11" s="11" t="s">
        <v>83</v>
      </c>
      <c r="D11" s="11" t="s">
        <v>83</v>
      </c>
      <c r="E11" s="11" t="s">
        <v>83</v>
      </c>
      <c r="F11" s="397"/>
    </row>
    <row r="12" spans="1:7" x14ac:dyDescent="0.25">
      <c r="A12" s="10" t="s">
        <v>84</v>
      </c>
      <c r="B12" s="11" t="s">
        <v>83</v>
      </c>
      <c r="C12" s="11" t="s">
        <v>83</v>
      </c>
      <c r="D12" s="11" t="s">
        <v>83</v>
      </c>
      <c r="E12" s="11" t="s">
        <v>83</v>
      </c>
      <c r="F12" s="398"/>
    </row>
    <row r="13" spans="1:7" x14ac:dyDescent="0.25">
      <c r="A13" s="12">
        <v>1600000</v>
      </c>
      <c r="B13" s="13"/>
      <c r="C13" s="13"/>
      <c r="D13" s="13"/>
      <c r="E13" s="13"/>
      <c r="F13" s="14"/>
    </row>
    <row r="14" spans="1:7" x14ac:dyDescent="0.25">
      <c r="A14" s="12">
        <v>3200000</v>
      </c>
      <c r="B14" s="13"/>
      <c r="C14" s="13"/>
      <c r="D14" s="13"/>
      <c r="E14" s="13"/>
      <c r="F14" s="14"/>
    </row>
    <row r="15" spans="1:7" x14ac:dyDescent="0.25">
      <c r="A15" s="12">
        <v>4800000</v>
      </c>
      <c r="B15" s="13"/>
      <c r="C15" s="13"/>
      <c r="D15" s="13"/>
      <c r="E15" s="13"/>
      <c r="F15" s="14"/>
    </row>
    <row r="16" spans="1:7" x14ac:dyDescent="0.25">
      <c r="A16" s="12">
        <v>6400000</v>
      </c>
      <c r="B16" s="13"/>
      <c r="C16" s="13"/>
      <c r="D16" s="13"/>
      <c r="E16" s="13"/>
      <c r="F16" s="14"/>
    </row>
    <row r="17" spans="1:7" x14ac:dyDescent="0.25">
      <c r="A17" s="15">
        <v>8000000</v>
      </c>
      <c r="B17" s="13"/>
      <c r="C17" s="13"/>
      <c r="D17" s="13"/>
      <c r="E17" s="13"/>
      <c r="F17" s="14"/>
    </row>
    <row r="18" spans="1:7" x14ac:dyDescent="0.25">
      <c r="A18" s="15">
        <v>16000000</v>
      </c>
      <c r="B18" s="13"/>
      <c r="C18" s="13"/>
      <c r="D18" s="13"/>
      <c r="E18" s="13"/>
      <c r="F18" s="14"/>
    </row>
    <row r="19" spans="1:7" x14ac:dyDescent="0.25">
      <c r="A19" s="15">
        <v>32000000</v>
      </c>
    </row>
    <row r="20" spans="1:7" x14ac:dyDescent="0.25">
      <c r="A20" s="16"/>
    </row>
    <row r="21" spans="1:7" ht="15.75" x14ac:dyDescent="0.25">
      <c r="A21" s="17" t="s">
        <v>85</v>
      </c>
    </row>
    <row r="22" spans="1:7" ht="72.75" customHeight="1" x14ac:dyDescent="0.25">
      <c r="A22" s="6"/>
      <c r="B22" s="7" t="s">
        <v>86</v>
      </c>
      <c r="C22" s="18" t="s">
        <v>87</v>
      </c>
      <c r="D22" s="7" t="s">
        <v>88</v>
      </c>
      <c r="E22" s="18" t="s">
        <v>89</v>
      </c>
      <c r="F22" s="18" t="s">
        <v>90</v>
      </c>
      <c r="G22" s="7" t="s">
        <v>91</v>
      </c>
    </row>
    <row r="23" spans="1:7" x14ac:dyDescent="0.25">
      <c r="A23" s="19" t="s">
        <v>92</v>
      </c>
      <c r="B23" s="20" t="s">
        <v>93</v>
      </c>
      <c r="C23" s="20" t="s">
        <v>94</v>
      </c>
      <c r="D23" s="20" t="s">
        <v>95</v>
      </c>
      <c r="E23" s="20" t="s">
        <v>94</v>
      </c>
      <c r="F23" s="20" t="s">
        <v>94</v>
      </c>
      <c r="G23" s="21"/>
    </row>
    <row r="24" spans="1:7" ht="15" customHeight="1" x14ac:dyDescent="0.25">
      <c r="A24" s="22" t="s">
        <v>64</v>
      </c>
      <c r="B24" s="23">
        <v>8.0000000000000004E-4</v>
      </c>
      <c r="C24" s="23">
        <v>1.2999999999999999E-3</v>
      </c>
      <c r="D24" s="24">
        <v>8.9999999999999998E-4</v>
      </c>
      <c r="E24" s="25">
        <v>1.2999999999999999E-3</v>
      </c>
      <c r="F24" s="25">
        <v>1E-3</v>
      </c>
      <c r="G24" s="399" t="s">
        <v>96</v>
      </c>
    </row>
    <row r="25" spans="1:7" x14ac:dyDescent="0.25">
      <c r="A25" s="9" t="s">
        <v>97</v>
      </c>
      <c r="B25" s="25" t="s">
        <v>98</v>
      </c>
      <c r="C25" s="9" t="s">
        <v>99</v>
      </c>
      <c r="D25" s="9"/>
      <c r="E25" s="9"/>
      <c r="F25" s="9"/>
      <c r="G25" s="400"/>
    </row>
    <row r="26" spans="1:7" x14ac:dyDescent="0.25">
      <c r="A26" s="26" t="s">
        <v>100</v>
      </c>
      <c r="B26" s="27"/>
      <c r="C26" s="27"/>
      <c r="D26" s="27"/>
      <c r="E26" s="27"/>
      <c r="F26" s="28"/>
      <c r="G26" s="400"/>
    </row>
    <row r="27" spans="1:7" x14ac:dyDescent="0.25">
      <c r="A27" s="9" t="s">
        <v>101</v>
      </c>
      <c r="B27" s="25">
        <v>5.0000000000000001E-3</v>
      </c>
      <c r="C27" s="25">
        <v>8.0000000000000002E-3</v>
      </c>
      <c r="D27" s="25">
        <v>6.0000000000000001E-3</v>
      </c>
      <c r="E27" s="25">
        <v>8.0000000000000002E-3</v>
      </c>
      <c r="F27" s="25">
        <v>6.0000000000000001E-3</v>
      </c>
      <c r="G27" s="400"/>
    </row>
    <row r="28" spans="1:7" x14ac:dyDescent="0.25">
      <c r="A28" s="9" t="s">
        <v>102</v>
      </c>
      <c r="B28" s="25">
        <v>0.01</v>
      </c>
      <c r="C28" s="25">
        <v>1.4999999999999999E-2</v>
      </c>
      <c r="D28" s="25">
        <v>1.2E-2</v>
      </c>
      <c r="E28" s="25">
        <v>1.4999999999999999E-2</v>
      </c>
      <c r="F28" s="25">
        <v>1.2E-2</v>
      </c>
      <c r="G28" s="400"/>
    </row>
    <row r="29" spans="1:7" x14ac:dyDescent="0.25">
      <c r="A29" s="9" t="s">
        <v>103</v>
      </c>
      <c r="B29" s="24"/>
      <c r="C29" s="24"/>
      <c r="D29" s="24"/>
      <c r="E29" s="24"/>
      <c r="F29" s="24"/>
      <c r="G29" s="400"/>
    </row>
    <row r="30" spans="1:7" x14ac:dyDescent="0.25">
      <c r="A30" s="29" t="s">
        <v>75</v>
      </c>
      <c r="B30" s="30"/>
      <c r="C30" s="30"/>
      <c r="D30" s="30"/>
      <c r="E30" s="30"/>
      <c r="F30" s="30"/>
      <c r="G30" s="400"/>
    </row>
    <row r="31" spans="1:7" ht="15" customHeight="1" x14ac:dyDescent="0.25">
      <c r="A31" s="402" t="s">
        <v>104</v>
      </c>
      <c r="B31" s="403"/>
      <c r="C31" s="403"/>
      <c r="D31" s="403"/>
      <c r="E31" s="403"/>
      <c r="F31" s="404"/>
      <c r="G31" s="400"/>
    </row>
    <row r="32" spans="1:7" x14ac:dyDescent="0.25">
      <c r="A32" s="48">
        <v>2000000000</v>
      </c>
      <c r="B32" s="11">
        <f>A32*$B$36</f>
        <v>1000000</v>
      </c>
      <c r="C32" s="11">
        <f>A32*$C$36</f>
        <v>1500000</v>
      </c>
      <c r="D32" s="11">
        <f>A32*$D$36</f>
        <v>1500000</v>
      </c>
      <c r="E32" s="11">
        <f>A32*$E$36</f>
        <v>2000000</v>
      </c>
      <c r="F32" s="11">
        <f>A32*$F$36</f>
        <v>2000000</v>
      </c>
      <c r="G32" s="400"/>
    </row>
    <row r="33" spans="1:7" x14ac:dyDescent="0.25">
      <c r="A33" s="48">
        <v>4000000000</v>
      </c>
      <c r="B33" s="11">
        <f>A33*$B$36</f>
        <v>2000000</v>
      </c>
      <c r="C33" s="11">
        <f>A33*$C$36</f>
        <v>3000000</v>
      </c>
      <c r="D33" s="11">
        <f>A33*$D$36</f>
        <v>3000000</v>
      </c>
      <c r="E33" s="11">
        <f>A33*$E$36</f>
        <v>4000000</v>
      </c>
      <c r="F33" s="11">
        <f>A33*$F$36</f>
        <v>4000000</v>
      </c>
      <c r="G33" s="400"/>
    </row>
    <row r="34" spans="1:7" x14ac:dyDescent="0.25">
      <c r="A34" s="48">
        <v>6000000000</v>
      </c>
      <c r="B34" s="11">
        <f>A34*$B$36</f>
        <v>3000000</v>
      </c>
      <c r="C34" s="11">
        <f>A34*$C$36</f>
        <v>4500000</v>
      </c>
      <c r="D34" s="11">
        <f>A34*$D$36</f>
        <v>4500000</v>
      </c>
      <c r="E34" s="11">
        <f>A34*$E$36</f>
        <v>6000000</v>
      </c>
      <c r="F34" s="11">
        <f>A34*$F$36</f>
        <v>6000000</v>
      </c>
      <c r="G34" s="400"/>
    </row>
    <row r="35" spans="1:7" x14ac:dyDescent="0.25">
      <c r="A35" s="48">
        <v>10000000000</v>
      </c>
      <c r="B35" s="11">
        <f>A35*$B$36</f>
        <v>5000000</v>
      </c>
      <c r="C35" s="11">
        <f>A35*$C$36</f>
        <v>7500000</v>
      </c>
      <c r="D35" s="11">
        <f>A35*$D$36</f>
        <v>7500000</v>
      </c>
      <c r="E35" s="11">
        <f>A35*$E$36</f>
        <v>10000000</v>
      </c>
      <c r="F35" s="11">
        <f>A35*$F$36</f>
        <v>10000000</v>
      </c>
      <c r="G35" s="400"/>
    </row>
    <row r="36" spans="1:7" x14ac:dyDescent="0.25">
      <c r="A36" s="48" t="s">
        <v>146</v>
      </c>
      <c r="B36" s="60">
        <v>5.0000000000000001E-4</v>
      </c>
      <c r="C36" s="60">
        <v>7.5000000000000002E-4</v>
      </c>
      <c r="D36" s="60">
        <v>7.5000000000000002E-4</v>
      </c>
      <c r="E36" s="60">
        <v>1E-3</v>
      </c>
      <c r="F36" s="60">
        <v>1E-3</v>
      </c>
      <c r="G36" s="400"/>
    </row>
    <row r="37" spans="1:7" x14ac:dyDescent="0.25">
      <c r="A37" s="175" t="s">
        <v>213</v>
      </c>
      <c r="B37" s="408" t="s">
        <v>214</v>
      </c>
      <c r="C37" s="409"/>
      <c r="D37" s="409"/>
      <c r="E37" s="409"/>
      <c r="F37" s="410"/>
      <c r="G37" s="400"/>
    </row>
    <row r="38" spans="1:7" x14ac:dyDescent="0.25">
      <c r="A38" s="175" t="s">
        <v>215</v>
      </c>
      <c r="B38" s="408" t="s">
        <v>216</v>
      </c>
      <c r="C38" s="409"/>
      <c r="D38" s="409"/>
      <c r="E38" s="409"/>
      <c r="F38" s="410"/>
      <c r="G38" s="400"/>
    </row>
    <row r="39" spans="1:7" x14ac:dyDescent="0.25">
      <c r="A39" s="176" t="s">
        <v>217</v>
      </c>
      <c r="B39" s="411" t="s">
        <v>218</v>
      </c>
      <c r="C39" s="412"/>
      <c r="D39" s="412"/>
      <c r="E39" s="412"/>
      <c r="F39" s="413"/>
      <c r="G39" s="400"/>
    </row>
    <row r="40" spans="1:7" ht="42.75" customHeight="1" x14ac:dyDescent="0.25">
      <c r="A40" s="405" t="s">
        <v>105</v>
      </c>
      <c r="B40" s="406"/>
      <c r="C40" s="406"/>
      <c r="D40" s="406"/>
      <c r="E40" s="406"/>
      <c r="F40" s="407"/>
      <c r="G40" s="401"/>
    </row>
    <row r="41" spans="1:7" x14ac:dyDescent="0.25">
      <c r="A41" s="29" t="s">
        <v>106</v>
      </c>
      <c r="B41" s="30" t="s">
        <v>142</v>
      </c>
      <c r="C41" s="30"/>
      <c r="D41" s="30"/>
      <c r="E41" s="30"/>
      <c r="F41" s="31"/>
    </row>
    <row r="42" spans="1:7" x14ac:dyDescent="0.25">
      <c r="A42" s="9" t="s">
        <v>143</v>
      </c>
      <c r="B42" s="49"/>
      <c r="C42" s="9"/>
      <c r="D42" s="9"/>
      <c r="E42" s="9"/>
      <c r="F42" s="31"/>
    </row>
    <row r="43" spans="1:7" x14ac:dyDescent="0.25">
      <c r="A43" s="9" t="s">
        <v>138</v>
      </c>
      <c r="B43" s="49">
        <v>1</v>
      </c>
      <c r="C43" s="9"/>
      <c r="D43" s="9"/>
      <c r="E43" s="9"/>
      <c r="F43" s="31"/>
    </row>
    <row r="44" spans="1:7" x14ac:dyDescent="0.25">
      <c r="A44" s="9" t="s">
        <v>139</v>
      </c>
      <c r="B44" s="49">
        <v>0.85</v>
      </c>
      <c r="C44" s="9"/>
      <c r="D44" s="9"/>
      <c r="E44" s="9"/>
      <c r="F44" s="31"/>
    </row>
    <row r="45" spans="1:7" x14ac:dyDescent="0.25">
      <c r="A45" s="9" t="s">
        <v>140</v>
      </c>
      <c r="B45" s="49">
        <v>0.75</v>
      </c>
      <c r="C45" s="9"/>
      <c r="D45" s="9"/>
      <c r="E45" s="9"/>
      <c r="F45" s="31"/>
    </row>
    <row r="46" spans="1:7" x14ac:dyDescent="0.25">
      <c r="A46" s="29" t="s">
        <v>107</v>
      </c>
      <c r="B46" s="32" t="s">
        <v>108</v>
      </c>
      <c r="C46" s="33" t="s">
        <v>109</v>
      </c>
      <c r="D46" s="30" t="s">
        <v>110</v>
      </c>
      <c r="E46" s="30" t="s">
        <v>58</v>
      </c>
      <c r="F46" s="31"/>
    </row>
    <row r="47" spans="1:7" x14ac:dyDescent="0.25">
      <c r="A47" s="34" t="s">
        <v>111</v>
      </c>
      <c r="B47" s="35">
        <f>0.11%*105%</f>
        <v>1.1550000000000002E-3</v>
      </c>
      <c r="C47" s="36">
        <v>1.3699999999999999E-3</v>
      </c>
      <c r="D47" s="37">
        <v>1.5E-3</v>
      </c>
      <c r="E47" s="38" t="s">
        <v>112</v>
      </c>
      <c r="F47" s="31"/>
    </row>
    <row r="48" spans="1:7" x14ac:dyDescent="0.25">
      <c r="A48" s="34" t="s">
        <v>113</v>
      </c>
      <c r="B48" s="415" t="s">
        <v>114</v>
      </c>
      <c r="C48" s="416"/>
      <c r="D48" s="416"/>
      <c r="E48" s="417"/>
      <c r="F48" s="31"/>
    </row>
    <row r="49" spans="1:7" x14ac:dyDescent="0.25">
      <c r="A49" s="53" t="s">
        <v>143</v>
      </c>
      <c r="B49" s="50"/>
      <c r="C49" s="51"/>
      <c r="D49" s="51"/>
      <c r="E49" s="52"/>
      <c r="F49" s="31"/>
    </row>
    <row r="50" spans="1:7" x14ac:dyDescent="0.25">
      <c r="A50" s="39">
        <v>1600000</v>
      </c>
      <c r="B50" s="39">
        <v>40400</v>
      </c>
      <c r="C50" s="39">
        <v>47100</v>
      </c>
      <c r="D50" s="39">
        <v>53800</v>
      </c>
      <c r="E50" s="38" t="s">
        <v>112</v>
      </c>
      <c r="F50" s="31"/>
    </row>
    <row r="51" spans="1:7" x14ac:dyDescent="0.25">
      <c r="A51" s="39">
        <v>3200000</v>
      </c>
      <c r="B51" s="39">
        <v>53800</v>
      </c>
      <c r="C51" s="39">
        <v>60500</v>
      </c>
      <c r="D51" s="39">
        <f>64000*105%</f>
        <v>67200</v>
      </c>
      <c r="E51" s="38" t="s">
        <v>112</v>
      </c>
      <c r="F51" s="31"/>
    </row>
    <row r="52" spans="1:7" x14ac:dyDescent="0.25">
      <c r="A52" s="39">
        <v>4800000</v>
      </c>
      <c r="B52" s="39">
        <f>64000*105%</f>
        <v>67200</v>
      </c>
      <c r="C52" s="39">
        <v>73900</v>
      </c>
      <c r="D52" s="39">
        <v>80700</v>
      </c>
      <c r="E52" s="38" t="s">
        <v>112</v>
      </c>
      <c r="F52" s="31"/>
    </row>
    <row r="53" spans="1:7" x14ac:dyDescent="0.25">
      <c r="A53" s="39">
        <v>6400000</v>
      </c>
      <c r="B53" s="39">
        <v>80700</v>
      </c>
      <c r="C53" s="39">
        <v>87400</v>
      </c>
      <c r="D53" s="39">
        <v>94100</v>
      </c>
      <c r="E53" s="38" t="s">
        <v>112</v>
      </c>
      <c r="F53" s="31"/>
    </row>
    <row r="54" spans="1:7" x14ac:dyDescent="0.25">
      <c r="A54" s="39">
        <v>8000000</v>
      </c>
      <c r="B54" s="39">
        <v>107500</v>
      </c>
      <c r="C54" s="39">
        <v>141200</v>
      </c>
      <c r="D54" s="39">
        <v>174800</v>
      </c>
      <c r="E54" s="38" t="s">
        <v>112</v>
      </c>
      <c r="F54" s="31"/>
    </row>
    <row r="55" spans="1:7" x14ac:dyDescent="0.25">
      <c r="A55" s="39">
        <v>16000000</v>
      </c>
      <c r="B55" s="39">
        <f>160000*105%</f>
        <v>168000</v>
      </c>
      <c r="C55" s="39">
        <v>221800</v>
      </c>
      <c r="D55" s="39">
        <v>282300</v>
      </c>
      <c r="E55" s="38" t="s">
        <v>112</v>
      </c>
      <c r="F55" s="31"/>
    </row>
    <row r="56" spans="1:7" x14ac:dyDescent="0.25">
      <c r="A56" s="39">
        <v>32000000</v>
      </c>
      <c r="B56" s="39">
        <v>242000</v>
      </c>
      <c r="C56" s="39">
        <v>309200</v>
      </c>
      <c r="D56" s="39">
        <f>364800*1.053831</f>
        <v>384437.54879999999</v>
      </c>
      <c r="E56" s="38" t="s">
        <v>112</v>
      </c>
      <c r="F56" s="31"/>
    </row>
    <row r="57" spans="1:7" x14ac:dyDescent="0.25">
      <c r="A57" s="40" t="s">
        <v>115</v>
      </c>
      <c r="B57" s="41"/>
      <c r="C57" s="41"/>
      <c r="D57" s="41"/>
      <c r="E57" s="42"/>
      <c r="F57" s="31"/>
    </row>
    <row r="58" spans="1:7" x14ac:dyDescent="0.25">
      <c r="A58" s="418" t="s">
        <v>116</v>
      </c>
      <c r="B58" s="418"/>
      <c r="C58" s="418"/>
      <c r="D58" s="418"/>
      <c r="E58" s="418"/>
      <c r="F58" s="418"/>
      <c r="G58" s="418"/>
    </row>
    <row r="59" spans="1:7" ht="31.5" customHeight="1" x14ac:dyDescent="0.25">
      <c r="A59" s="414" t="s">
        <v>117</v>
      </c>
      <c r="B59" s="419"/>
      <c r="C59" s="419"/>
      <c r="D59" s="419"/>
      <c r="E59" s="419"/>
      <c r="F59" s="419"/>
      <c r="G59" s="419"/>
    </row>
    <row r="60" spans="1:7" ht="62.25" customHeight="1" x14ac:dyDescent="0.25">
      <c r="A60" s="414" t="s">
        <v>118</v>
      </c>
      <c r="B60" s="414"/>
      <c r="C60" s="414"/>
      <c r="D60" s="414"/>
      <c r="E60" s="414"/>
      <c r="F60" s="414"/>
      <c r="G60" s="414"/>
    </row>
    <row r="61" spans="1:7" ht="35.25" customHeight="1" x14ac:dyDescent="0.25">
      <c r="A61" s="414" t="s">
        <v>119</v>
      </c>
      <c r="B61" s="414"/>
      <c r="C61" s="414"/>
      <c r="D61" s="414"/>
      <c r="E61" s="414"/>
      <c r="F61" s="414"/>
      <c r="G61" s="414"/>
    </row>
    <row r="62" spans="1:7" ht="17.25" customHeight="1" x14ac:dyDescent="0.25">
      <c r="A62" s="43"/>
      <c r="B62" s="43"/>
      <c r="C62" s="43"/>
      <c r="D62" s="43"/>
      <c r="E62" s="43"/>
      <c r="F62" s="43"/>
      <c r="G62" s="43"/>
    </row>
    <row r="63" spans="1:7" x14ac:dyDescent="0.25">
      <c r="A63" s="44" t="s">
        <v>120</v>
      </c>
      <c r="C63" s="31"/>
      <c r="D63" s="31"/>
      <c r="E63" s="31"/>
      <c r="F63" s="31"/>
    </row>
    <row r="64" spans="1:7" x14ac:dyDescent="0.25">
      <c r="A64" s="54">
        <v>0</v>
      </c>
      <c r="B64" s="45">
        <v>0</v>
      </c>
      <c r="C64" s="31"/>
      <c r="D64" s="31"/>
      <c r="E64" s="31"/>
      <c r="F64" s="31"/>
    </row>
    <row r="65" spans="1:6" x14ac:dyDescent="0.25">
      <c r="A65" s="54">
        <v>10000000</v>
      </c>
      <c r="B65" s="45">
        <v>0.05</v>
      </c>
      <c r="C65" s="31"/>
      <c r="D65" s="31"/>
      <c r="E65" s="31"/>
      <c r="F65" s="31"/>
    </row>
    <row r="66" spans="1:6" x14ac:dyDescent="0.25">
      <c r="A66" s="54">
        <v>20000001</v>
      </c>
      <c r="B66" s="45">
        <v>0.1</v>
      </c>
    </row>
    <row r="67" spans="1:6" x14ac:dyDescent="0.25">
      <c r="A67" s="54">
        <v>30000001</v>
      </c>
      <c r="B67" s="45">
        <v>0.15</v>
      </c>
    </row>
    <row r="68" spans="1:6" x14ac:dyDescent="0.25">
      <c r="A68" s="54">
        <v>50000001</v>
      </c>
      <c r="B68" s="46">
        <v>0.2</v>
      </c>
    </row>
    <row r="69" spans="1:6" x14ac:dyDescent="0.25">
      <c r="A69" s="31"/>
      <c r="B69" s="31"/>
    </row>
    <row r="70" spans="1:6" x14ac:dyDescent="0.25">
      <c r="A70" s="47" t="s">
        <v>121</v>
      </c>
      <c r="B70" s="31" t="s">
        <v>122</v>
      </c>
    </row>
    <row r="71" spans="1:6" x14ac:dyDescent="0.25">
      <c r="A71" s="31"/>
      <c r="B71" t="s">
        <v>123</v>
      </c>
    </row>
    <row r="72" spans="1:6" x14ac:dyDescent="0.25">
      <c r="A72" s="31"/>
      <c r="B72" t="s">
        <v>124</v>
      </c>
    </row>
    <row r="73" spans="1:6" x14ac:dyDescent="0.25">
      <c r="A73" s="31"/>
    </row>
    <row r="74" spans="1:6" x14ac:dyDescent="0.25">
      <c r="A74" s="31"/>
    </row>
    <row r="75" spans="1:6" ht="15.75" x14ac:dyDescent="0.25">
      <c r="A75" s="17" t="s">
        <v>125</v>
      </c>
    </row>
    <row r="76" spans="1:6" x14ac:dyDescent="0.25">
      <c r="A76" t="s">
        <v>126</v>
      </c>
      <c r="B76" t="s">
        <v>127</v>
      </c>
    </row>
    <row r="77" spans="1:6" x14ac:dyDescent="0.25">
      <c r="B77" t="s">
        <v>128</v>
      </c>
    </row>
    <row r="78" spans="1:6" x14ac:dyDescent="0.25">
      <c r="B78" t="s">
        <v>129</v>
      </c>
    </row>
    <row r="79" spans="1:6" x14ac:dyDescent="0.25">
      <c r="A79" t="s">
        <v>130</v>
      </c>
      <c r="B79" t="s">
        <v>131</v>
      </c>
    </row>
    <row r="80" spans="1:6" x14ac:dyDescent="0.25">
      <c r="A80" t="s">
        <v>132</v>
      </c>
      <c r="B80" t="s">
        <v>133</v>
      </c>
    </row>
    <row r="81" spans="1:2" x14ac:dyDescent="0.25">
      <c r="A81" t="s">
        <v>134</v>
      </c>
      <c r="B81" t="s">
        <v>135</v>
      </c>
    </row>
    <row r="82" spans="1:2" x14ac:dyDescent="0.25">
      <c r="A82" t="s">
        <v>136</v>
      </c>
      <c r="B82" t="s">
        <v>137</v>
      </c>
    </row>
  </sheetData>
  <mergeCells count="14">
    <mergeCell ref="A61:G61"/>
    <mergeCell ref="B48:E48"/>
    <mergeCell ref="A58:G58"/>
    <mergeCell ref="A59:G59"/>
    <mergeCell ref="A60:G60"/>
    <mergeCell ref="A1:G1"/>
    <mergeCell ref="A2:G2"/>
    <mergeCell ref="F6:F12"/>
    <mergeCell ref="G24:G40"/>
    <mergeCell ref="A31:F31"/>
    <mergeCell ref="A40:F40"/>
    <mergeCell ref="B37:F37"/>
    <mergeCell ref="B38:F38"/>
    <mergeCell ref="B39:F39"/>
  </mergeCells>
  <phoneticPr fontId="0" type="noConversion"/>
  <pageMargins left="0.2" right="0.2" top="0.1" bottom="0.1" header="0.05" footer="0.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LibertySMECare - AF</vt:lpstr>
      <vt:lpstr>Rates</vt:lpstr>
      <vt:lpstr>'LibertySMECare - 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Tuan</dc:creator>
  <cp:lastModifiedBy>Khuu, Dich Dzung</cp:lastModifiedBy>
  <cp:lastPrinted>2012-10-02T06:37:51Z</cp:lastPrinted>
  <dcterms:created xsi:type="dcterms:W3CDTF">2012-04-17T07:40:03Z</dcterms:created>
  <dcterms:modified xsi:type="dcterms:W3CDTF">2023-10-31T10:41:45Z</dcterms:modified>
</cp:coreProperties>
</file>